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firstSheet="3" activeTab="7"/>
  </bookViews>
  <sheets>
    <sheet name="FLUXO CAIXA JAN" sheetId="1" r:id="rId1"/>
    <sheet name="FLUXO CAIXA FEV" sheetId="2" r:id="rId2"/>
    <sheet name="FLUXO CAIXA MAR" sheetId="3" r:id="rId3"/>
    <sheet name="FLUXO CAIXA ABR" sheetId="4" r:id="rId4"/>
    <sheet name="FLUXO CAIXA MAI" sheetId="5" r:id="rId5"/>
    <sheet name="FLUXO CAIXA JUN" sheetId="6" r:id="rId6"/>
    <sheet name="FLUXO CAIXA JUL" sheetId="7" r:id="rId7"/>
    <sheet name="FLUXO CAIXA AGO" sheetId="8" r:id="rId8"/>
  </sheets>
  <definedNames>
    <definedName name="_xlnm.Print_Area" localSheetId="3">'FLUXO CAIXA ABR'!$A$1:$K$47</definedName>
    <definedName name="_xlnm.Print_Area" localSheetId="7">'FLUXO CAIXA AGO'!$A$1:$K$54</definedName>
    <definedName name="_xlnm.Print_Area" localSheetId="1">'FLUXO CAIXA FEV'!$A$1:$K$47</definedName>
    <definedName name="_xlnm.Print_Area" localSheetId="0">'FLUXO CAIXA JAN'!$A$1:$K$47</definedName>
    <definedName name="_xlnm.Print_Area" localSheetId="6">'FLUXO CAIXA JUL'!$A$1:$K$54</definedName>
    <definedName name="_xlnm.Print_Area" localSheetId="5">'FLUXO CAIXA JUN'!$A$1:$K$47</definedName>
    <definedName name="_xlnm.Print_Area" localSheetId="4">'FLUXO CAIXA MAI'!$A$1:$K$47</definedName>
    <definedName name="_xlnm.Print_Area" localSheetId="2">'FLUXO CAIXA MAR'!$A$1:$K$47</definedName>
  </definedNames>
  <calcPr fullCalcOnLoad="1"/>
</workbook>
</file>

<file path=xl/sharedStrings.xml><?xml version="1.0" encoding="utf-8"?>
<sst xmlns="http://schemas.openxmlformats.org/spreadsheetml/2006/main" count="241" uniqueCount="57">
  <si>
    <t>CNPJ 01.845.656/0001-78</t>
  </si>
  <si>
    <t>Associação Cultural de Apoio ao Museu Casa de Portinari - Organização Social de Cultura</t>
  </si>
  <si>
    <t>Subvenção - Repasse Contrato Gestão n.º 005 / 2016</t>
  </si>
  <si>
    <t>Captações</t>
  </si>
  <si>
    <t>Outros Créditos</t>
  </si>
  <si>
    <t>Rendimento Financeiro Bruto (Aplicações de Livre Movimentação)</t>
  </si>
  <si>
    <t>Rendimento Financeiro Bruto (Aplicações Fundos de Reserva e Contingência )</t>
  </si>
  <si>
    <t>Origem dos Recursos Recebidos no período</t>
  </si>
  <si>
    <t>Recursos Aplicados no Período</t>
  </si>
  <si>
    <t>Despesas Administrativas</t>
  </si>
  <si>
    <t>Despesas c/ Contas de Consumo</t>
  </si>
  <si>
    <t>Despesas c/ Serviços de Terceiros</t>
  </si>
  <si>
    <t>Despesas c/ Pessoal</t>
  </si>
  <si>
    <t>Despesas c/ Encargos Sociais (FGTS/Pis Folha/INSS Retido e Patronal)</t>
  </si>
  <si>
    <t>Despesas c/ Obrigações Tributárias (Federal / Estadual / Municipal)</t>
  </si>
  <si>
    <t>Despesas c/ Obrigações Tributárias s/ Aplicações Financeiras (IRRF / IOF)</t>
  </si>
  <si>
    <t>Despesas Financeiras (Tarifas e Serviços Bancários)</t>
  </si>
  <si>
    <t>Despesas c/ Atividades Técnicas</t>
  </si>
  <si>
    <t>Aquisição de imobilizado</t>
  </si>
  <si>
    <t>Total dos Recursos Recebidos no Período ( B )</t>
  </si>
  <si>
    <t>Saldo Total de Recursos no Período ( A + B )</t>
  </si>
  <si>
    <t>Total dos Recursos Aplicados no Período ( C )</t>
  </si>
  <si>
    <t>Saldo de Recursos Disponíveis no último dia do Período ( A + B - C )</t>
  </si>
  <si>
    <t>Variação</t>
  </si>
  <si>
    <t>Saldo de Recursos Disponíveis em Caixa e Bancos em 31/12/20</t>
  </si>
  <si>
    <t>Saldo de Recursos Disponíveis na data de 31/12/2020 ( A )</t>
  </si>
  <si>
    <t>Fluxo de Caixa do Período de: 01/01/2021 a 31/01/2021 - C.G. n.º 005 / 2016</t>
  </si>
  <si>
    <t>Saldo de Recursos Disponíveis em Caixa e Bancos em 31/01/21</t>
  </si>
  <si>
    <t>Despesas c/ Materiais de Consumo / Mercadorias p/ Comercialização (Loja)</t>
  </si>
  <si>
    <t>Fluxo de Caixa do Período de: 01/02/2021 a 28/02/2021 - C.G. n.º 005 / 2016</t>
  </si>
  <si>
    <t>Saldo de Recursos Disponíveis na data de 31/01/2021 ( A )</t>
  </si>
  <si>
    <t>Saldo de Recursos Disponíveis em Caixa e Bancos em 28/02/21</t>
  </si>
  <si>
    <t>Fluxo de Caixa do Período de: 01/03/2021 a 31/03/2021 - C.G. n.º 005 / 2016</t>
  </si>
  <si>
    <t>Saldo de Recursos Disponíveis na data de 28/02/2021 ( A )</t>
  </si>
  <si>
    <t>Saldo de Recursos Disponíveis em Caixa e Bancos em 31/03/21</t>
  </si>
  <si>
    <t>Fluxo de Caixa do Período de: 01/04/2021 a 30/04/2021 - C.G. n.º 005 / 2016</t>
  </si>
  <si>
    <t>Saldo de Recursos Disponíveis na data de 31/03/2021 ( A )</t>
  </si>
  <si>
    <t>Saldo de Recursos Disponíveis em Caixa e Bancos em 30/04/21</t>
  </si>
  <si>
    <t>Fluxo de Caixa do Período de: 01/05/2021 a 31/05/2021 - C.G. n.º 005 / 2016</t>
  </si>
  <si>
    <t>Saldo de Recursos Disponíveis na data de 30/04/2021 ( A )</t>
  </si>
  <si>
    <t>Saldo de Recursos Disponíveis em Caixa e Bancos em 31/05/21</t>
  </si>
  <si>
    <t>Fluxo de Caixa do Período de: 01/06/2021 a 30/06/2021 - C.G. n.º 005 / 2016</t>
  </si>
  <si>
    <t>Saldo de Recursos Disponíveis na data de 31/05/2021 ( A )</t>
  </si>
  <si>
    <t>Saldo de Recursos Disponíveis em Caixa e Bancos em 30/06/21</t>
  </si>
  <si>
    <t>Fluxo de Caixa do Período de: 01/07/2021 a 31/07/2021 - C.G. n.º 005 / 2016</t>
  </si>
  <si>
    <t>Saldo de Recursos Disponíveis na data de 30/06/2021 ( A )</t>
  </si>
  <si>
    <r>
      <t xml:space="preserve">( - ) Recursos Públicos Transferidos para o C.G. 04/2021 - </t>
    </r>
    <r>
      <rPr>
        <b/>
        <u val="single"/>
        <sz val="14"/>
        <rFont val="Calibri"/>
        <family val="2"/>
      </rPr>
      <t>( D )</t>
    </r>
  </si>
  <si>
    <t>Nota (1)</t>
  </si>
  <si>
    <t>Saldo de Recursos Disponíveis em Caixa e Bancos em 31/07/21</t>
  </si>
  <si>
    <t>Nota Explicativa:</t>
  </si>
  <si>
    <r>
      <rPr>
        <b/>
        <sz val="12"/>
        <rFont val="Calibri"/>
        <family val="2"/>
      </rPr>
      <t>(1)</t>
    </r>
    <r>
      <rPr>
        <sz val="12"/>
        <rFont val="Calibri"/>
        <family val="2"/>
      </rPr>
      <t xml:space="preserve"> - O Montante de R$ 1.336.590,74 tem a seguinte composição: R$ 710.134,22 de saldo do Fundo de Reserva e R$ 626.456,52 de saldo do Fundo de Contingência, transferidos ao C.G. n.º 04/2021 conforme pactuado em sua Cláusula 8.ª § 1.º e Anexo V - Cronograma de Desembolso.</t>
    </r>
  </si>
  <si>
    <t>Saldo de Recursos Disponíveis no último dia do Período ( A + B - C - D)</t>
  </si>
  <si>
    <t>Fluxo de Caixa do Período de: 01/08/2021 a 31/08/2021 - C.G. n.º 005 / 2016</t>
  </si>
  <si>
    <t>Término do Contrato de Gestão</t>
  </si>
  <si>
    <t>Saldo de Recursos Disponíveis na data de 31/07/2021 ( A )</t>
  </si>
  <si>
    <t>Saldo de Recursos Disponíveis em Caixa e Bancos em 31/08/21</t>
  </si>
  <si>
    <t>(1) - O Montante de R$ 283.939,91 é proveniente do saldo final de recursos públicos vinculados ao C.G. n.º 005/2016, destinado a quitação de obrigações formadas em sua vigência e que serão liquidadas na vigência do C.G. n.º 04/2021.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</si>
</sst>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8"/>
      <name val="Calibri"/>
      <family val="2"/>
    </font>
    <font>
      <b/>
      <u val="single"/>
      <sz val="14"/>
      <name val="Calibri"/>
      <family val="2"/>
    </font>
    <font>
      <b/>
      <u val="double"/>
      <sz val="14"/>
      <name val="Calibri"/>
      <family val="2"/>
    </font>
    <font>
      <u val="single"/>
      <sz val="14"/>
      <name val="Calibri"/>
      <family val="2"/>
    </font>
    <font>
      <u val="singleAccounting"/>
      <sz val="14"/>
      <name val="Calibri"/>
      <family val="2"/>
    </font>
    <font>
      <b/>
      <u val="doubleAccounting"/>
      <sz val="14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170" fontId="9" fillId="0" borderId="0" xfId="46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70" fontId="2" fillId="0" borderId="0" xfId="46" applyFont="1" applyFill="1" applyBorder="1" applyAlignment="1" applyProtection="1">
      <alignment/>
      <protection hidden="1"/>
    </xf>
    <xf numFmtId="170" fontId="3" fillId="0" borderId="0" xfId="46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 vertical="justify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17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70" fontId="9" fillId="0" borderId="0" xfId="48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70" fontId="3" fillId="0" borderId="0" xfId="46" applyFont="1" applyFill="1" applyBorder="1" applyAlignment="1" applyProtection="1">
      <alignment horizontal="center"/>
      <protection hidden="1"/>
    </xf>
    <xf numFmtId="171" fontId="2" fillId="0" borderId="0" xfId="65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48" applyFont="1" applyFill="1" applyBorder="1" applyAlignment="1" applyProtection="1">
      <alignment/>
      <protection hidden="1"/>
    </xf>
    <xf numFmtId="170" fontId="3" fillId="0" borderId="0" xfId="48" applyFont="1" applyAlignment="1" applyProtection="1">
      <alignment horizontal="center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justify"/>
      <protection hidden="1"/>
    </xf>
    <xf numFmtId="0" fontId="4" fillId="0" borderId="0" xfId="0" applyFont="1" applyBorder="1" applyAlignment="1" applyProtection="1">
      <alignment vertical="justify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justify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170" fontId="3" fillId="0" borderId="10" xfId="46" applyFont="1" applyFill="1" applyBorder="1" applyAlignment="1" applyProtection="1">
      <alignment horizontal="center"/>
      <protection hidden="1"/>
    </xf>
    <xf numFmtId="170" fontId="10" fillId="0" borderId="0" xfId="46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170" fontId="2" fillId="0" borderId="0" xfId="46" applyFont="1" applyFill="1" applyBorder="1" applyAlignment="1" applyProtection="1">
      <alignment horizontal="center"/>
      <protection hidden="1"/>
    </xf>
    <xf numFmtId="170" fontId="3" fillId="0" borderId="0" xfId="46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17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70" fontId="10" fillId="33" borderId="0" xfId="46" applyFont="1" applyFill="1" applyBorder="1" applyAlignment="1" applyProtection="1">
      <alignment horizontal="center"/>
      <protection hidden="1"/>
    </xf>
    <xf numFmtId="170" fontId="2" fillId="0" borderId="10" xfId="46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71" fontId="2" fillId="0" borderId="0" xfId="65" applyFont="1" applyFill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left"/>
      <protection hidden="1"/>
    </xf>
    <xf numFmtId="170" fontId="2" fillId="0" borderId="0" xfId="46" applyFont="1" applyFill="1" applyAlignment="1" applyProtection="1">
      <alignment horizontal="center"/>
      <protection hidden="1"/>
    </xf>
    <xf numFmtId="170" fontId="9" fillId="0" borderId="0" xfId="46" applyFont="1" applyFill="1" applyBorder="1" applyAlignment="1" applyProtection="1">
      <alignment horizontal="center"/>
      <protection hidden="1"/>
    </xf>
    <xf numFmtId="170" fontId="9" fillId="33" borderId="0" xfId="46" applyFont="1" applyFill="1" applyBorder="1" applyAlignment="1" applyProtection="1">
      <alignment horizontal="center"/>
      <protection hidden="1"/>
    </xf>
    <xf numFmtId="170" fontId="3" fillId="0" borderId="0" xfId="48" applyFont="1" applyFill="1" applyAlignment="1" applyProtection="1">
      <alignment horizontal="center"/>
      <protection hidden="1"/>
    </xf>
    <xf numFmtId="170" fontId="10" fillId="0" borderId="0" xfId="48" applyFont="1" applyFill="1" applyBorder="1" applyAlignment="1" applyProtection="1">
      <alignment horizontal="center"/>
      <protection hidden="1"/>
    </xf>
    <xf numFmtId="170" fontId="3" fillId="0" borderId="10" xfId="48" applyFont="1" applyFill="1" applyBorder="1" applyAlignment="1" applyProtection="1">
      <alignment horizontal="center"/>
      <protection hidden="1"/>
    </xf>
    <xf numFmtId="170" fontId="2" fillId="0" borderId="10" xfId="48" applyFont="1" applyFill="1" applyBorder="1" applyAlignment="1" applyProtection="1">
      <alignment horizontal="center"/>
      <protection hidden="1"/>
    </xf>
    <xf numFmtId="170" fontId="10" fillId="33" borderId="0" xfId="48" applyFont="1" applyFill="1" applyBorder="1" applyAlignment="1" applyProtection="1">
      <alignment horizontal="center"/>
      <protection hidden="1"/>
    </xf>
    <xf numFmtId="170" fontId="2" fillId="0" borderId="0" xfId="48" applyFont="1" applyFill="1" applyAlignment="1" applyProtection="1">
      <alignment horizontal="center"/>
      <protection hidden="1"/>
    </xf>
    <xf numFmtId="170" fontId="2" fillId="0" borderId="0" xfId="48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justify" vertical="justify"/>
      <protection hidden="1"/>
    </xf>
    <xf numFmtId="0" fontId="9" fillId="0" borderId="0" xfId="0" applyFont="1" applyAlignment="1" applyProtection="1">
      <alignment horizontal="left"/>
      <protection hidden="1"/>
    </xf>
    <xf numFmtId="170" fontId="11" fillId="0" borderId="0" xfId="46" applyFont="1" applyFill="1" applyAlignment="1" applyProtection="1">
      <alignment horizontal="center"/>
      <protection hidden="1"/>
    </xf>
    <xf numFmtId="170" fontId="11" fillId="0" borderId="0" xfId="46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center" vertical="justify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Separador de milhares 3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95250</xdr:rowOff>
    </xdr:from>
    <xdr:to>
      <xdr:col>8</xdr:col>
      <xdr:colOff>933450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80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31">
      <selection activeCell="A10" sqref="A10:K11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9.140625" style="7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9" customFormat="1" ht="19.5" thickBot="1">
      <c r="A13" s="29" t="s">
        <v>25</v>
      </c>
      <c r="B13" s="29"/>
      <c r="C13" s="29"/>
      <c r="D13" s="29"/>
      <c r="E13" s="29"/>
      <c r="F13" s="29"/>
      <c r="G13" s="29"/>
      <c r="H13" s="29"/>
      <c r="I13" s="29"/>
      <c r="J13" s="30">
        <v>3248772.22</v>
      </c>
      <c r="K13" s="3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33"/>
      <c r="K14" s="33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4"/>
      <c r="K15" s="34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31">
        <v>929657.83</v>
      </c>
      <c r="K16" s="31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40">
        <v>6989</v>
      </c>
      <c r="K17" s="40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31">
        <v>0</v>
      </c>
      <c r="K18" s="31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40">
        <v>1535.76</v>
      </c>
      <c r="K19" s="40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31">
        <v>1222.93</v>
      </c>
      <c r="K20" s="31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30">
        <f>SUM(J16:K20)</f>
        <v>939405.52</v>
      </c>
      <c r="K22" s="3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41"/>
      <c r="K23" s="4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34">
        <f>J13+J22</f>
        <v>4188177.74</v>
      </c>
      <c r="K24" s="34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45"/>
      <c r="K25" s="45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45"/>
      <c r="K26" s="45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1">
        <v>25750.09</v>
      </c>
      <c r="K27" s="31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0">
        <v>29139.34</v>
      </c>
      <c r="K28" s="40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31">
        <v>27942.96</v>
      </c>
      <c r="K29" s="31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0">
        <v>5098.03</v>
      </c>
      <c r="K30" s="40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1">
        <v>279772.14</v>
      </c>
      <c r="K31" s="31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0">
        <v>116708.07</v>
      </c>
      <c r="K32" s="40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1">
        <v>22398.18</v>
      </c>
      <c r="K33" s="31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0">
        <v>273.72</v>
      </c>
      <c r="K34" s="40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1">
        <v>704.3</v>
      </c>
      <c r="K35" s="31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0">
        <v>116227.5</v>
      </c>
      <c r="K36" s="40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31">
        <v>13825.8</v>
      </c>
      <c r="K37" s="31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"/>
      <c r="K38" s="1"/>
    </row>
    <row r="39" spans="1:13" s="9" customFormat="1" ht="19.5" thickBot="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30">
        <f>SUM(J27:K37)</f>
        <v>637840.13</v>
      </c>
      <c r="K39" s="30"/>
      <c r="L39" s="43"/>
      <c r="M39" s="43"/>
    </row>
    <row r="40" spans="1:11" s="9" customFormat="1" ht="20.25" thickBot="1" thickTop="1">
      <c r="A40" s="39"/>
      <c r="B40" s="39"/>
      <c r="C40" s="39"/>
      <c r="D40" s="39"/>
      <c r="E40" s="39"/>
      <c r="F40" s="39"/>
      <c r="G40" s="39"/>
      <c r="H40" s="39"/>
      <c r="I40" s="39"/>
      <c r="J40" s="41"/>
      <c r="K40" s="41"/>
    </row>
    <row r="41" spans="1:11" s="9" customFormat="1" ht="19.5" thickTop="1">
      <c r="A41" s="29" t="s">
        <v>22</v>
      </c>
      <c r="B41" s="29"/>
      <c r="C41" s="29"/>
      <c r="D41" s="29"/>
      <c r="E41" s="29"/>
      <c r="F41" s="29"/>
      <c r="G41" s="29"/>
      <c r="H41" s="29"/>
      <c r="I41" s="29"/>
      <c r="J41" s="34">
        <f>J24-J39</f>
        <v>3550337.6100000003</v>
      </c>
      <c r="K41" s="34"/>
    </row>
    <row r="42" spans="1:11" s="9" customFormat="1" ht="18.75">
      <c r="A42" s="39"/>
      <c r="B42" s="39"/>
      <c r="C42" s="39"/>
      <c r="D42" s="39"/>
      <c r="E42" s="39"/>
      <c r="F42" s="39"/>
      <c r="G42" s="39"/>
      <c r="H42" s="39"/>
      <c r="I42" s="39"/>
      <c r="J42" s="45"/>
      <c r="K42" s="45"/>
    </row>
    <row r="43" spans="1:15" s="9" customFormat="1" ht="18.75">
      <c r="A43" s="2"/>
      <c r="B43" s="2"/>
      <c r="C43" s="2"/>
      <c r="D43" s="2"/>
      <c r="E43" s="2"/>
      <c r="F43" s="2"/>
      <c r="G43" s="2"/>
      <c r="H43" s="2"/>
      <c r="I43" s="2"/>
      <c r="J43" s="5"/>
      <c r="K43" s="5"/>
      <c r="M43" s="12"/>
      <c r="N43" s="13"/>
      <c r="O43" s="13"/>
    </row>
    <row r="44" spans="1:15" s="9" customFormat="1" ht="18.75">
      <c r="A44" s="42" t="s">
        <v>24</v>
      </c>
      <c r="B44" s="42"/>
      <c r="C44" s="42"/>
      <c r="D44" s="42"/>
      <c r="E44" s="42"/>
      <c r="F44" s="42"/>
      <c r="G44" s="42"/>
      <c r="H44" s="42"/>
      <c r="I44" s="42"/>
      <c r="J44" s="46">
        <f>J13</f>
        <v>3248772.22</v>
      </c>
      <c r="K44" s="46"/>
      <c r="M44" s="12"/>
      <c r="N44" s="13"/>
      <c r="O44" s="13"/>
    </row>
    <row r="45" spans="1:15" s="9" customFormat="1" ht="18.75">
      <c r="A45" s="32" t="s">
        <v>27</v>
      </c>
      <c r="B45" s="32"/>
      <c r="C45" s="32"/>
      <c r="D45" s="32"/>
      <c r="E45" s="32"/>
      <c r="F45" s="32"/>
      <c r="G45" s="32"/>
      <c r="H45" s="32"/>
      <c r="I45" s="32"/>
      <c r="J45" s="47">
        <f>J41</f>
        <v>3550337.6100000003</v>
      </c>
      <c r="K45" s="47"/>
      <c r="M45" s="12"/>
      <c r="N45" s="13"/>
      <c r="O45" s="13"/>
    </row>
    <row r="46" spans="1:15" s="9" customFormat="1" ht="21">
      <c r="A46" s="42" t="s">
        <v>23</v>
      </c>
      <c r="B46" s="42"/>
      <c r="C46" s="42"/>
      <c r="D46" s="42"/>
      <c r="E46" s="42"/>
      <c r="F46" s="42"/>
      <c r="G46" s="42"/>
      <c r="H46" s="42"/>
      <c r="I46" s="42"/>
      <c r="J46" s="31">
        <f>J45-J44</f>
        <v>301565.39000000013</v>
      </c>
      <c r="K46" s="31"/>
      <c r="M46" s="12"/>
      <c r="N46" s="13"/>
      <c r="O46" s="13"/>
    </row>
    <row r="47" spans="1:15" s="9" customFormat="1" ht="18.7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M47" s="12"/>
      <c r="N47" s="13"/>
      <c r="O47" s="13"/>
    </row>
  </sheetData>
  <sheetProtection/>
  <mergeCells count="67">
    <mergeCell ref="J34:K34"/>
    <mergeCell ref="A35:I35"/>
    <mergeCell ref="J35:K35"/>
    <mergeCell ref="J24:K24"/>
    <mergeCell ref="J30:K30"/>
    <mergeCell ref="J26:K26"/>
    <mergeCell ref="J27:K27"/>
    <mergeCell ref="A16:I16"/>
    <mergeCell ref="A45:I45"/>
    <mergeCell ref="A46:I46"/>
    <mergeCell ref="A39:I39"/>
    <mergeCell ref="A19:I19"/>
    <mergeCell ref="A24:I24"/>
    <mergeCell ref="A31:I31"/>
    <mergeCell ref="A36:I36"/>
    <mergeCell ref="A28:I28"/>
    <mergeCell ref="A22:I22"/>
    <mergeCell ref="J44:K44"/>
    <mergeCell ref="A37:I37"/>
    <mergeCell ref="J45:K45"/>
    <mergeCell ref="J40:K40"/>
    <mergeCell ref="J42:K42"/>
    <mergeCell ref="A30:I30"/>
    <mergeCell ref="J41:K41"/>
    <mergeCell ref="J39:K39"/>
    <mergeCell ref="A33:I33"/>
    <mergeCell ref="A34:I34"/>
    <mergeCell ref="J46:K46"/>
    <mergeCell ref="A42:I42"/>
    <mergeCell ref="J31:K31"/>
    <mergeCell ref="A44:I44"/>
    <mergeCell ref="A25:I25"/>
    <mergeCell ref="A27:I27"/>
    <mergeCell ref="J25:K25"/>
    <mergeCell ref="A26:I26"/>
    <mergeCell ref="J36:K36"/>
    <mergeCell ref="A41:I41"/>
    <mergeCell ref="J22:K22"/>
    <mergeCell ref="J19:K19"/>
    <mergeCell ref="L39:M39"/>
    <mergeCell ref="A40:I40"/>
    <mergeCell ref="J32:K32"/>
    <mergeCell ref="J33:K33"/>
    <mergeCell ref="J37:K37"/>
    <mergeCell ref="A32:I32"/>
    <mergeCell ref="J20:K20"/>
    <mergeCell ref="A20:I20"/>
    <mergeCell ref="A15:I15"/>
    <mergeCell ref="L28:N28"/>
    <mergeCell ref="A29:I29"/>
    <mergeCell ref="J29:K29"/>
    <mergeCell ref="A14:I14"/>
    <mergeCell ref="J17:K17"/>
    <mergeCell ref="A23:I23"/>
    <mergeCell ref="J23:K23"/>
    <mergeCell ref="J28:K28"/>
    <mergeCell ref="A18:I18"/>
    <mergeCell ref="A6:K7"/>
    <mergeCell ref="A8:K9"/>
    <mergeCell ref="A10:K11"/>
    <mergeCell ref="A13:I13"/>
    <mergeCell ref="J13:K13"/>
    <mergeCell ref="J18:K18"/>
    <mergeCell ref="J16:K16"/>
    <mergeCell ref="A17:I17"/>
    <mergeCell ref="J14:K14"/>
    <mergeCell ref="J15:K15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9.140625" style="7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9" customFormat="1" ht="19.5" thickBot="1">
      <c r="A13" s="29" t="s">
        <v>30</v>
      </c>
      <c r="B13" s="29"/>
      <c r="C13" s="29"/>
      <c r="D13" s="29"/>
      <c r="E13" s="29"/>
      <c r="F13" s="29"/>
      <c r="G13" s="29"/>
      <c r="H13" s="29"/>
      <c r="I13" s="29"/>
      <c r="J13" s="30">
        <f>'FLUXO CAIXA JAN'!J41:K41</f>
        <v>3550337.6100000003</v>
      </c>
      <c r="K13" s="3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33"/>
      <c r="K14" s="33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4"/>
      <c r="K15" s="34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31">
        <v>929657.83</v>
      </c>
      <c r="K16" s="31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40">
        <v>5521.49</v>
      </c>
      <c r="K17" s="40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31">
        <v>0</v>
      </c>
      <c r="K18" s="31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40">
        <v>1780.66</v>
      </c>
      <c r="K19" s="40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31">
        <v>878.72</v>
      </c>
      <c r="K20" s="31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30">
        <f>SUM(J16:K20)</f>
        <v>937838.7</v>
      </c>
      <c r="K22" s="3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41"/>
      <c r="K23" s="4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34">
        <f>J13+J22</f>
        <v>4488176.3100000005</v>
      </c>
      <c r="K24" s="34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45"/>
      <c r="K25" s="45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45"/>
      <c r="K26" s="45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1">
        <v>27969.05</v>
      </c>
      <c r="K27" s="31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0">
        <v>29932.09</v>
      </c>
      <c r="K28" s="40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31">
        <v>202799.01</v>
      </c>
      <c r="K29" s="31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0">
        <v>3209.28</v>
      </c>
      <c r="K30" s="40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1">
        <v>228189.67</v>
      </c>
      <c r="K31" s="31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0">
        <v>119905.57</v>
      </c>
      <c r="K32" s="40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1">
        <v>23157.33</v>
      </c>
      <c r="K33" s="31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0">
        <v>395.55</v>
      </c>
      <c r="K34" s="40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1">
        <v>646.59</v>
      </c>
      <c r="K35" s="31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0">
        <v>139316.65</v>
      </c>
      <c r="K36" s="40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31">
        <v>8878.31</v>
      </c>
      <c r="K37" s="31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"/>
      <c r="K38" s="1"/>
    </row>
    <row r="39" spans="1:13" s="9" customFormat="1" ht="19.5" thickBot="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30">
        <f>SUM(J27:K37)</f>
        <v>784399.1000000002</v>
      </c>
      <c r="K39" s="30"/>
      <c r="L39" s="43"/>
      <c r="M39" s="43"/>
    </row>
    <row r="40" spans="1:11" s="9" customFormat="1" ht="20.25" thickBot="1" thickTop="1">
      <c r="A40" s="39"/>
      <c r="B40" s="39"/>
      <c r="C40" s="39"/>
      <c r="D40" s="39"/>
      <c r="E40" s="39"/>
      <c r="F40" s="39"/>
      <c r="G40" s="39"/>
      <c r="H40" s="39"/>
      <c r="I40" s="39"/>
      <c r="J40" s="41"/>
      <c r="K40" s="41"/>
    </row>
    <row r="41" spans="1:11" s="9" customFormat="1" ht="19.5" thickTop="1">
      <c r="A41" s="29" t="s">
        <v>22</v>
      </c>
      <c r="B41" s="29"/>
      <c r="C41" s="29"/>
      <c r="D41" s="29"/>
      <c r="E41" s="29"/>
      <c r="F41" s="29"/>
      <c r="G41" s="29"/>
      <c r="H41" s="29"/>
      <c r="I41" s="29"/>
      <c r="J41" s="34">
        <f>J24-J39</f>
        <v>3703777.2100000004</v>
      </c>
      <c r="K41" s="34"/>
    </row>
    <row r="42" spans="1:11" s="9" customFormat="1" ht="18.75">
      <c r="A42" s="39"/>
      <c r="B42" s="39"/>
      <c r="C42" s="39"/>
      <c r="D42" s="39"/>
      <c r="E42" s="39"/>
      <c r="F42" s="39"/>
      <c r="G42" s="39"/>
      <c r="H42" s="39"/>
      <c r="I42" s="39"/>
      <c r="J42" s="45"/>
      <c r="K42" s="45"/>
    </row>
    <row r="43" spans="1:15" s="9" customFormat="1" ht="18.75">
      <c r="A43" s="2"/>
      <c r="B43" s="2"/>
      <c r="C43" s="2"/>
      <c r="D43" s="2"/>
      <c r="E43" s="2"/>
      <c r="F43" s="2"/>
      <c r="G43" s="2"/>
      <c r="H43" s="2"/>
      <c r="I43" s="2"/>
      <c r="J43" s="5"/>
      <c r="K43" s="5"/>
      <c r="M43" s="12"/>
      <c r="N43" s="13"/>
      <c r="O43" s="13"/>
    </row>
    <row r="44" spans="1:15" s="9" customFormat="1" ht="18.75">
      <c r="A44" s="42" t="s">
        <v>27</v>
      </c>
      <c r="B44" s="42"/>
      <c r="C44" s="42"/>
      <c r="D44" s="42"/>
      <c r="E44" s="42"/>
      <c r="F44" s="42"/>
      <c r="G44" s="42"/>
      <c r="H44" s="42"/>
      <c r="I44" s="42"/>
      <c r="J44" s="46">
        <f>J13</f>
        <v>3550337.6100000003</v>
      </c>
      <c r="K44" s="46"/>
      <c r="M44" s="12"/>
      <c r="N44" s="13"/>
      <c r="O44" s="13"/>
    </row>
    <row r="45" spans="1:15" s="9" customFormat="1" ht="18.75">
      <c r="A45" s="32" t="s">
        <v>31</v>
      </c>
      <c r="B45" s="32"/>
      <c r="C45" s="32"/>
      <c r="D45" s="32"/>
      <c r="E45" s="32"/>
      <c r="F45" s="32"/>
      <c r="G45" s="32"/>
      <c r="H45" s="32"/>
      <c r="I45" s="32"/>
      <c r="J45" s="47">
        <f>J41</f>
        <v>3703777.2100000004</v>
      </c>
      <c r="K45" s="47"/>
      <c r="M45" s="12"/>
      <c r="N45" s="13"/>
      <c r="O45" s="13"/>
    </row>
    <row r="46" spans="1:15" s="9" customFormat="1" ht="21">
      <c r="A46" s="42" t="s">
        <v>23</v>
      </c>
      <c r="B46" s="42"/>
      <c r="C46" s="42"/>
      <c r="D46" s="42"/>
      <c r="E46" s="42"/>
      <c r="F46" s="42"/>
      <c r="G46" s="42"/>
      <c r="H46" s="42"/>
      <c r="I46" s="42"/>
      <c r="J46" s="31">
        <f>J45-J44</f>
        <v>153439.6000000001</v>
      </c>
      <c r="K46" s="31"/>
      <c r="M46" s="12"/>
      <c r="N46" s="13"/>
      <c r="O46" s="13"/>
    </row>
    <row r="47" spans="1:15" s="9" customFormat="1" ht="18.7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M47" s="12"/>
      <c r="N47" s="13"/>
      <c r="O47" s="13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34">
      <selection activeCell="A10" sqref="A10:K11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9.140625" style="7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32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9" customFormat="1" ht="19.5" thickBot="1">
      <c r="A13" s="29" t="s">
        <v>33</v>
      </c>
      <c r="B13" s="29"/>
      <c r="C13" s="29"/>
      <c r="D13" s="29"/>
      <c r="E13" s="29"/>
      <c r="F13" s="29"/>
      <c r="G13" s="29"/>
      <c r="H13" s="29"/>
      <c r="I13" s="29"/>
      <c r="J13" s="30">
        <f>'FLUXO CAIXA FEV'!J41:K41</f>
        <v>3703777.2100000004</v>
      </c>
      <c r="K13" s="3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33"/>
      <c r="K14" s="33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4"/>
      <c r="K15" s="34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31">
        <v>929657.83</v>
      </c>
      <c r="K16" s="31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40">
        <v>3133.69</v>
      </c>
      <c r="K17" s="40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31">
        <v>0</v>
      </c>
      <c r="K18" s="31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40">
        <v>2699.85</v>
      </c>
      <c r="K19" s="40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31">
        <v>1780.11</v>
      </c>
      <c r="K20" s="31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30">
        <f>SUM(J16:K20)</f>
        <v>937271.4799999999</v>
      </c>
      <c r="K22" s="3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41"/>
      <c r="K23" s="4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34">
        <f>J13+J22</f>
        <v>4641048.69</v>
      </c>
      <c r="K24" s="34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45"/>
      <c r="K25" s="45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45"/>
      <c r="K26" s="45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1">
        <v>29199.49</v>
      </c>
      <c r="K27" s="31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0">
        <v>25086.89</v>
      </c>
      <c r="K28" s="40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31">
        <v>218408.7</v>
      </c>
      <c r="K29" s="31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0">
        <v>5324.67</v>
      </c>
      <c r="K30" s="40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1">
        <v>312609.55</v>
      </c>
      <c r="K31" s="31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0">
        <v>118439.34</v>
      </c>
      <c r="K32" s="40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1">
        <v>24109.07</v>
      </c>
      <c r="K33" s="31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0">
        <v>361.03</v>
      </c>
      <c r="K34" s="40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1">
        <v>543.43</v>
      </c>
      <c r="K35" s="31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0">
        <v>205335.99</v>
      </c>
      <c r="K36" s="40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31">
        <v>66257.73</v>
      </c>
      <c r="K37" s="31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"/>
      <c r="K38" s="1"/>
    </row>
    <row r="39" spans="1:13" s="9" customFormat="1" ht="19.5" thickBot="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30">
        <f>SUM(J27:K37)</f>
        <v>1005675.89</v>
      </c>
      <c r="K39" s="30"/>
      <c r="L39" s="43"/>
      <c r="M39" s="43"/>
    </row>
    <row r="40" spans="1:11" s="9" customFormat="1" ht="20.25" thickBot="1" thickTop="1">
      <c r="A40" s="39"/>
      <c r="B40" s="39"/>
      <c r="C40" s="39"/>
      <c r="D40" s="39"/>
      <c r="E40" s="39"/>
      <c r="F40" s="39"/>
      <c r="G40" s="39"/>
      <c r="H40" s="39"/>
      <c r="I40" s="39"/>
      <c r="J40" s="41"/>
      <c r="K40" s="41"/>
    </row>
    <row r="41" spans="1:11" s="9" customFormat="1" ht="19.5" thickTop="1">
      <c r="A41" s="29" t="s">
        <v>22</v>
      </c>
      <c r="B41" s="29"/>
      <c r="C41" s="29"/>
      <c r="D41" s="29"/>
      <c r="E41" s="29"/>
      <c r="F41" s="29"/>
      <c r="G41" s="29"/>
      <c r="H41" s="29"/>
      <c r="I41" s="29"/>
      <c r="J41" s="34">
        <f>J24-J39</f>
        <v>3635372.8000000003</v>
      </c>
      <c r="K41" s="34"/>
    </row>
    <row r="42" spans="1:11" s="9" customFormat="1" ht="18.75">
      <c r="A42" s="39"/>
      <c r="B42" s="39"/>
      <c r="C42" s="39"/>
      <c r="D42" s="39"/>
      <c r="E42" s="39"/>
      <c r="F42" s="39"/>
      <c r="G42" s="39"/>
      <c r="H42" s="39"/>
      <c r="I42" s="39"/>
      <c r="J42" s="45"/>
      <c r="K42" s="45"/>
    </row>
    <row r="43" spans="1:15" s="9" customFormat="1" ht="18.75">
      <c r="A43" s="2"/>
      <c r="B43" s="2"/>
      <c r="C43" s="2"/>
      <c r="D43" s="2"/>
      <c r="E43" s="2"/>
      <c r="F43" s="2"/>
      <c r="G43" s="2"/>
      <c r="H43" s="2"/>
      <c r="I43" s="2"/>
      <c r="J43" s="5"/>
      <c r="K43" s="5"/>
      <c r="M43" s="12"/>
      <c r="N43" s="13"/>
      <c r="O43" s="13"/>
    </row>
    <row r="44" spans="1:15" s="9" customFormat="1" ht="18.75">
      <c r="A44" s="42" t="s">
        <v>31</v>
      </c>
      <c r="B44" s="42"/>
      <c r="C44" s="42"/>
      <c r="D44" s="42"/>
      <c r="E44" s="42"/>
      <c r="F44" s="42"/>
      <c r="G44" s="42"/>
      <c r="H44" s="42"/>
      <c r="I44" s="42"/>
      <c r="J44" s="46">
        <f>J13</f>
        <v>3703777.2100000004</v>
      </c>
      <c r="K44" s="46"/>
      <c r="M44" s="12"/>
      <c r="N44" s="13"/>
      <c r="O44" s="13"/>
    </row>
    <row r="45" spans="1:15" s="9" customFormat="1" ht="18.75">
      <c r="A45" s="32" t="s">
        <v>34</v>
      </c>
      <c r="B45" s="32"/>
      <c r="C45" s="32"/>
      <c r="D45" s="32"/>
      <c r="E45" s="32"/>
      <c r="F45" s="32"/>
      <c r="G45" s="32"/>
      <c r="H45" s="32"/>
      <c r="I45" s="32"/>
      <c r="J45" s="47">
        <f>J41</f>
        <v>3635372.8000000003</v>
      </c>
      <c r="K45" s="47"/>
      <c r="M45" s="12"/>
      <c r="N45" s="13"/>
      <c r="O45" s="13"/>
    </row>
    <row r="46" spans="1:15" s="9" customFormat="1" ht="21">
      <c r="A46" s="42" t="s">
        <v>23</v>
      </c>
      <c r="B46" s="42"/>
      <c r="C46" s="42"/>
      <c r="D46" s="42"/>
      <c r="E46" s="42"/>
      <c r="F46" s="42"/>
      <c r="G46" s="42"/>
      <c r="H46" s="42"/>
      <c r="I46" s="42"/>
      <c r="J46" s="31">
        <f>J45-J44</f>
        <v>-68404.41000000015</v>
      </c>
      <c r="K46" s="31"/>
      <c r="M46" s="12"/>
      <c r="N46" s="13"/>
      <c r="O46" s="13"/>
    </row>
    <row r="47" spans="1:15" s="9" customFormat="1" ht="18.7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M47" s="12"/>
      <c r="N47" s="13"/>
      <c r="O47" s="1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10.140625" style="7" bestFit="1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9" customFormat="1" ht="19.5" thickBot="1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50">
        <f>'FLUXO CAIXA MAR'!J41:K41</f>
        <v>3635372.8000000003</v>
      </c>
      <c r="K13" s="5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54"/>
      <c r="K14" s="54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48"/>
      <c r="K15" s="48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49">
        <v>929657.83</v>
      </c>
      <c r="K16" s="49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52">
        <v>5868.28</v>
      </c>
      <c r="K17" s="52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49">
        <v>0</v>
      </c>
      <c r="K18" s="49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52">
        <v>2619.17</v>
      </c>
      <c r="K19" s="52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49">
        <v>1836.08</v>
      </c>
      <c r="K20" s="49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4"/>
      <c r="K21" s="14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50">
        <f>SUM(J16:K20)</f>
        <v>939981.36</v>
      </c>
      <c r="K22" s="5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51"/>
      <c r="K23" s="5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48">
        <f>J13+J22</f>
        <v>4575354.16</v>
      </c>
      <c r="K24" s="48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53"/>
      <c r="K25" s="53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53"/>
      <c r="K26" s="53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49">
        <v>21235.13</v>
      </c>
      <c r="K27" s="49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52">
        <v>33438.36</v>
      </c>
      <c r="K28" s="52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49">
        <v>208430.4</v>
      </c>
      <c r="K29" s="49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52">
        <v>1976.87</v>
      </c>
      <c r="K30" s="52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49">
        <v>232997.12</v>
      </c>
      <c r="K31" s="49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52">
        <v>123124.34</v>
      </c>
      <c r="K32" s="52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49">
        <v>32131.43</v>
      </c>
      <c r="K33" s="49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52">
        <v>257.78</v>
      </c>
      <c r="K34" s="52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49">
        <v>673.21</v>
      </c>
      <c r="K35" s="49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52">
        <v>293569.04</v>
      </c>
      <c r="K36" s="52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49">
        <v>38151.16</v>
      </c>
      <c r="K37" s="49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4"/>
      <c r="K38" s="14"/>
    </row>
    <row r="39" spans="1:13" s="9" customFormat="1" ht="19.5" thickBot="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50">
        <f>SUM(J27:K37)</f>
        <v>985984.84</v>
      </c>
      <c r="K39" s="50"/>
      <c r="L39" s="43"/>
      <c r="M39" s="43"/>
    </row>
    <row r="40" spans="1:11" s="9" customFormat="1" ht="20.25" thickBot="1" thickTop="1">
      <c r="A40" s="39"/>
      <c r="B40" s="39"/>
      <c r="C40" s="39"/>
      <c r="D40" s="39"/>
      <c r="E40" s="39"/>
      <c r="F40" s="39"/>
      <c r="G40" s="39"/>
      <c r="H40" s="39"/>
      <c r="I40" s="39"/>
      <c r="J40" s="51"/>
      <c r="K40" s="51"/>
    </row>
    <row r="41" spans="1:11" s="9" customFormat="1" ht="19.5" thickTop="1">
      <c r="A41" s="29" t="s">
        <v>22</v>
      </c>
      <c r="B41" s="29"/>
      <c r="C41" s="29"/>
      <c r="D41" s="29"/>
      <c r="E41" s="29"/>
      <c r="F41" s="29"/>
      <c r="G41" s="29"/>
      <c r="H41" s="29"/>
      <c r="I41" s="29"/>
      <c r="J41" s="48">
        <f>J24-J39</f>
        <v>3589369.3200000003</v>
      </c>
      <c r="K41" s="48"/>
    </row>
    <row r="42" spans="1:11" s="9" customFormat="1" ht="18.75">
      <c r="A42" s="39"/>
      <c r="B42" s="39"/>
      <c r="C42" s="39"/>
      <c r="D42" s="39"/>
      <c r="E42" s="39"/>
      <c r="F42" s="39"/>
      <c r="G42" s="39"/>
      <c r="H42" s="39"/>
      <c r="I42" s="39"/>
      <c r="J42" s="45"/>
      <c r="K42" s="45"/>
    </row>
    <row r="43" spans="1:15" s="9" customFormat="1" ht="18.75">
      <c r="A43" s="2"/>
      <c r="B43" s="2"/>
      <c r="C43" s="2"/>
      <c r="D43" s="2"/>
      <c r="E43" s="2"/>
      <c r="F43" s="2"/>
      <c r="G43" s="2"/>
      <c r="H43" s="2"/>
      <c r="I43" s="2"/>
      <c r="J43" s="5"/>
      <c r="K43" s="5"/>
      <c r="M43" s="12"/>
      <c r="N43" s="13"/>
      <c r="O43" s="13"/>
    </row>
    <row r="44" spans="1:15" s="9" customFormat="1" ht="18.75">
      <c r="A44" s="42" t="s">
        <v>34</v>
      </c>
      <c r="B44" s="42"/>
      <c r="C44" s="42"/>
      <c r="D44" s="42"/>
      <c r="E44" s="42"/>
      <c r="F44" s="42"/>
      <c r="G44" s="42"/>
      <c r="H44" s="42"/>
      <c r="I44" s="42"/>
      <c r="J44" s="46">
        <f>J13</f>
        <v>3635372.8000000003</v>
      </c>
      <c r="K44" s="46"/>
      <c r="M44" s="12"/>
      <c r="N44" s="13"/>
      <c r="O44" s="13"/>
    </row>
    <row r="45" spans="1:15" s="9" customFormat="1" ht="18.75">
      <c r="A45" s="32" t="s">
        <v>37</v>
      </c>
      <c r="B45" s="32"/>
      <c r="C45" s="32"/>
      <c r="D45" s="32"/>
      <c r="E45" s="32"/>
      <c r="F45" s="32"/>
      <c r="G45" s="32"/>
      <c r="H45" s="32"/>
      <c r="I45" s="32"/>
      <c r="J45" s="47">
        <f>J41</f>
        <v>3589369.3200000003</v>
      </c>
      <c r="K45" s="47"/>
      <c r="M45" s="12"/>
      <c r="N45" s="13"/>
      <c r="O45" s="13"/>
    </row>
    <row r="46" spans="1:15" s="9" customFormat="1" ht="21">
      <c r="A46" s="42" t="s">
        <v>23</v>
      </c>
      <c r="B46" s="42"/>
      <c r="C46" s="42"/>
      <c r="D46" s="42"/>
      <c r="E46" s="42"/>
      <c r="F46" s="42"/>
      <c r="G46" s="42"/>
      <c r="H46" s="42"/>
      <c r="I46" s="42"/>
      <c r="J46" s="31">
        <f>J45-J44</f>
        <v>-46003.47999999998</v>
      </c>
      <c r="K46" s="31"/>
      <c r="M46" s="12"/>
      <c r="N46" s="13"/>
      <c r="O46" s="13"/>
    </row>
    <row r="47" spans="1:15" s="9" customFormat="1" ht="18.7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M47" s="12"/>
      <c r="N47" s="13"/>
      <c r="O47" s="13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8" sqref="A8:K9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10.140625" style="7" bestFit="1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38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9" customFormat="1" ht="19.5" thickBot="1">
      <c r="A13" s="29" t="s">
        <v>39</v>
      </c>
      <c r="B13" s="29"/>
      <c r="C13" s="29"/>
      <c r="D13" s="29"/>
      <c r="E13" s="29"/>
      <c r="F13" s="29"/>
      <c r="G13" s="29"/>
      <c r="H13" s="29"/>
      <c r="I13" s="29"/>
      <c r="J13" s="30">
        <f>'FLUXO CAIXA ABR'!J41:K41</f>
        <v>3589369.3200000003</v>
      </c>
      <c r="K13" s="3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33"/>
      <c r="K14" s="33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4"/>
      <c r="K15" s="34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31">
        <v>929657.83</v>
      </c>
      <c r="K16" s="31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40">
        <v>8916.7</v>
      </c>
      <c r="K17" s="40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31">
        <v>0</v>
      </c>
      <c r="K18" s="31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40">
        <v>4013.54</v>
      </c>
      <c r="K19" s="40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31">
        <v>2755.3</v>
      </c>
      <c r="K20" s="31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30">
        <f>SUM(J16:K20)</f>
        <v>945343.37</v>
      </c>
      <c r="K22" s="3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41"/>
      <c r="K23" s="4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34">
        <f>J13+J22</f>
        <v>4534712.69</v>
      </c>
      <c r="K24" s="34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45"/>
      <c r="K25" s="45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45"/>
      <c r="K26" s="45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1">
        <v>36862.92</v>
      </c>
      <c r="K27" s="31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0">
        <v>33609.66</v>
      </c>
      <c r="K28" s="40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31">
        <v>217493.97</v>
      </c>
      <c r="K29" s="31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0">
        <v>6970.75</v>
      </c>
      <c r="K30" s="40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1">
        <v>303678.95</v>
      </c>
      <c r="K31" s="31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0">
        <v>137919.09</v>
      </c>
      <c r="K32" s="40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1">
        <v>27651.09</v>
      </c>
      <c r="K33" s="31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0">
        <v>3824.94</v>
      </c>
      <c r="K34" s="40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1">
        <v>1196.97</v>
      </c>
      <c r="K35" s="31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0">
        <v>226683.67</v>
      </c>
      <c r="K36" s="40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31">
        <v>82398.25</v>
      </c>
      <c r="K37" s="31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"/>
      <c r="K38" s="1"/>
    </row>
    <row r="39" spans="1:13" s="9" customFormat="1" ht="19.5" thickBot="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30">
        <f>SUM(J27:K37)</f>
        <v>1078290.2599999998</v>
      </c>
      <c r="K39" s="30"/>
      <c r="L39" s="43"/>
      <c r="M39" s="43"/>
    </row>
    <row r="40" spans="1:11" s="9" customFormat="1" ht="20.25" thickBot="1" thickTop="1">
      <c r="A40" s="39"/>
      <c r="B40" s="39"/>
      <c r="C40" s="39"/>
      <c r="D40" s="39"/>
      <c r="E40" s="39"/>
      <c r="F40" s="39"/>
      <c r="G40" s="39"/>
      <c r="H40" s="39"/>
      <c r="I40" s="39"/>
      <c r="J40" s="41"/>
      <c r="K40" s="41"/>
    </row>
    <row r="41" spans="1:11" s="9" customFormat="1" ht="19.5" thickTop="1">
      <c r="A41" s="29" t="s">
        <v>22</v>
      </c>
      <c r="B41" s="29"/>
      <c r="C41" s="29"/>
      <c r="D41" s="29"/>
      <c r="E41" s="29"/>
      <c r="F41" s="29"/>
      <c r="G41" s="29"/>
      <c r="H41" s="29"/>
      <c r="I41" s="29"/>
      <c r="J41" s="34">
        <f>J24-J39</f>
        <v>3456422.4300000006</v>
      </c>
      <c r="K41" s="34"/>
    </row>
    <row r="42" spans="1:11" s="9" customFormat="1" ht="18.75">
      <c r="A42" s="39"/>
      <c r="B42" s="39"/>
      <c r="C42" s="39"/>
      <c r="D42" s="39"/>
      <c r="E42" s="39"/>
      <c r="F42" s="39"/>
      <c r="G42" s="39"/>
      <c r="H42" s="39"/>
      <c r="I42" s="39"/>
      <c r="J42" s="45"/>
      <c r="K42" s="45"/>
    </row>
    <row r="43" spans="1:15" s="9" customFormat="1" ht="18.75">
      <c r="A43" s="2"/>
      <c r="B43" s="2"/>
      <c r="C43" s="2"/>
      <c r="D43" s="2"/>
      <c r="E43" s="2"/>
      <c r="F43" s="2"/>
      <c r="G43" s="2"/>
      <c r="H43" s="2"/>
      <c r="I43" s="2"/>
      <c r="J43" s="5"/>
      <c r="K43" s="5"/>
      <c r="M43" s="12"/>
      <c r="N43" s="13"/>
      <c r="O43" s="13"/>
    </row>
    <row r="44" spans="1:15" s="9" customFormat="1" ht="18.75">
      <c r="A44" s="42" t="s">
        <v>37</v>
      </c>
      <c r="B44" s="42"/>
      <c r="C44" s="42"/>
      <c r="D44" s="42"/>
      <c r="E44" s="42"/>
      <c r="F44" s="42"/>
      <c r="G44" s="42"/>
      <c r="H44" s="42"/>
      <c r="I44" s="42"/>
      <c r="J44" s="46">
        <f>J13</f>
        <v>3589369.3200000003</v>
      </c>
      <c r="K44" s="46"/>
      <c r="M44" s="12"/>
      <c r="N44" s="13"/>
      <c r="O44" s="13"/>
    </row>
    <row r="45" spans="1:15" s="9" customFormat="1" ht="18.75">
      <c r="A45" s="32" t="s">
        <v>40</v>
      </c>
      <c r="B45" s="32"/>
      <c r="C45" s="32"/>
      <c r="D45" s="32"/>
      <c r="E45" s="32"/>
      <c r="F45" s="32"/>
      <c r="G45" s="32"/>
      <c r="H45" s="32"/>
      <c r="I45" s="32"/>
      <c r="J45" s="47">
        <f>J41</f>
        <v>3456422.4300000006</v>
      </c>
      <c r="K45" s="47"/>
      <c r="M45" s="12"/>
      <c r="N45" s="13"/>
      <c r="O45" s="13"/>
    </row>
    <row r="46" spans="1:15" s="9" customFormat="1" ht="21">
      <c r="A46" s="42" t="s">
        <v>23</v>
      </c>
      <c r="B46" s="42"/>
      <c r="C46" s="42"/>
      <c r="D46" s="42"/>
      <c r="E46" s="42"/>
      <c r="F46" s="42"/>
      <c r="G46" s="42"/>
      <c r="H46" s="42"/>
      <c r="I46" s="42"/>
      <c r="J46" s="31">
        <f>J45-J44</f>
        <v>-132946.88999999966</v>
      </c>
      <c r="K46" s="31"/>
      <c r="M46" s="12"/>
      <c r="N46" s="13"/>
      <c r="O46" s="13"/>
    </row>
    <row r="47" spans="1:15" s="9" customFormat="1" ht="18.7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M47" s="12"/>
      <c r="N47" s="13"/>
      <c r="O47" s="1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10.140625" style="7" bestFit="1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9" customFormat="1" ht="19.5" thickBot="1">
      <c r="A13" s="29" t="s">
        <v>42</v>
      </c>
      <c r="B13" s="29"/>
      <c r="C13" s="29"/>
      <c r="D13" s="29"/>
      <c r="E13" s="29"/>
      <c r="F13" s="29"/>
      <c r="G13" s="29"/>
      <c r="H13" s="29"/>
      <c r="I13" s="29"/>
      <c r="J13" s="30">
        <f>'FLUXO CAIXA MAI'!J41:K41</f>
        <v>3456422.4300000006</v>
      </c>
      <c r="K13" s="3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33"/>
      <c r="K14" s="33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4"/>
      <c r="K15" s="34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31">
        <v>929657.83</v>
      </c>
      <c r="K16" s="31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40">
        <v>18091.01</v>
      </c>
      <c r="K17" s="40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31">
        <v>0</v>
      </c>
      <c r="K18" s="31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40">
        <v>3409.12</v>
      </c>
      <c r="K19" s="40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31">
        <v>2896.05</v>
      </c>
      <c r="K20" s="31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30">
        <f>SUM(J16:K20)</f>
        <v>954054.01</v>
      </c>
      <c r="K22" s="3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41"/>
      <c r="K23" s="4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34">
        <f>J13+J22</f>
        <v>4410476.44</v>
      </c>
      <c r="K24" s="34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45"/>
      <c r="K25" s="45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45"/>
      <c r="K26" s="45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1">
        <v>45634.85</v>
      </c>
      <c r="K27" s="31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0">
        <v>59594.64</v>
      </c>
      <c r="K28" s="40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31">
        <v>442161.2</v>
      </c>
      <c r="K29" s="31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0">
        <v>84450.01</v>
      </c>
      <c r="K30" s="40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1">
        <v>422967.73</v>
      </c>
      <c r="K31" s="31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0">
        <v>131422.05</v>
      </c>
      <c r="K32" s="40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1">
        <v>23309.32</v>
      </c>
      <c r="K33" s="31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0">
        <v>1831.17</v>
      </c>
      <c r="K34" s="40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1">
        <v>2422.34</v>
      </c>
      <c r="K35" s="31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0">
        <v>947545.84</v>
      </c>
      <c r="K36" s="40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31">
        <v>253778.7</v>
      </c>
      <c r="K37" s="31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"/>
      <c r="K38" s="1"/>
    </row>
    <row r="39" spans="1:13" s="9" customFormat="1" ht="19.5" thickBot="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30">
        <f>SUM(J27:K37)</f>
        <v>2415117.85</v>
      </c>
      <c r="K39" s="30"/>
      <c r="L39" s="43"/>
      <c r="M39" s="43"/>
    </row>
    <row r="40" spans="1:11" s="9" customFormat="1" ht="20.25" thickBot="1" thickTop="1">
      <c r="A40" s="39"/>
      <c r="B40" s="39"/>
      <c r="C40" s="39"/>
      <c r="D40" s="39"/>
      <c r="E40" s="39"/>
      <c r="F40" s="39"/>
      <c r="G40" s="39"/>
      <c r="H40" s="39"/>
      <c r="I40" s="39"/>
      <c r="J40" s="41"/>
      <c r="K40" s="41"/>
    </row>
    <row r="41" spans="1:11" s="9" customFormat="1" ht="19.5" thickTop="1">
      <c r="A41" s="29" t="s">
        <v>22</v>
      </c>
      <c r="B41" s="29"/>
      <c r="C41" s="29"/>
      <c r="D41" s="29"/>
      <c r="E41" s="29"/>
      <c r="F41" s="29"/>
      <c r="G41" s="29"/>
      <c r="H41" s="29"/>
      <c r="I41" s="29"/>
      <c r="J41" s="34">
        <f>J24-J39</f>
        <v>1995358.5900000003</v>
      </c>
      <c r="K41" s="34"/>
    </row>
    <row r="42" spans="1:11" s="9" customFormat="1" ht="18.75">
      <c r="A42" s="39"/>
      <c r="B42" s="39"/>
      <c r="C42" s="39"/>
      <c r="D42" s="39"/>
      <c r="E42" s="39"/>
      <c r="F42" s="39"/>
      <c r="G42" s="39"/>
      <c r="H42" s="39"/>
      <c r="I42" s="39"/>
      <c r="J42" s="45"/>
      <c r="K42" s="45"/>
    </row>
    <row r="43" spans="1:15" s="9" customFormat="1" ht="18.75">
      <c r="A43" s="2"/>
      <c r="B43" s="2"/>
      <c r="C43" s="2"/>
      <c r="D43" s="2"/>
      <c r="E43" s="2"/>
      <c r="F43" s="2"/>
      <c r="G43" s="2"/>
      <c r="H43" s="2"/>
      <c r="I43" s="2"/>
      <c r="J43" s="5"/>
      <c r="K43" s="5"/>
      <c r="M43" s="12"/>
      <c r="N43" s="13"/>
      <c r="O43" s="13"/>
    </row>
    <row r="44" spans="1:15" s="9" customFormat="1" ht="18.75">
      <c r="A44" s="42" t="s">
        <v>40</v>
      </c>
      <c r="B44" s="42"/>
      <c r="C44" s="42"/>
      <c r="D44" s="42"/>
      <c r="E44" s="42"/>
      <c r="F44" s="42"/>
      <c r="G44" s="42"/>
      <c r="H44" s="42"/>
      <c r="I44" s="42"/>
      <c r="J44" s="46">
        <f>J13</f>
        <v>3456422.4300000006</v>
      </c>
      <c r="K44" s="46"/>
      <c r="M44" s="12"/>
      <c r="N44" s="13"/>
      <c r="O44" s="13"/>
    </row>
    <row r="45" spans="1:15" s="9" customFormat="1" ht="18.75">
      <c r="A45" s="32" t="s">
        <v>43</v>
      </c>
      <c r="B45" s="32"/>
      <c r="C45" s="32"/>
      <c r="D45" s="32"/>
      <c r="E45" s="32"/>
      <c r="F45" s="32"/>
      <c r="G45" s="32"/>
      <c r="H45" s="32"/>
      <c r="I45" s="32"/>
      <c r="J45" s="47">
        <f>J41</f>
        <v>1995358.5900000003</v>
      </c>
      <c r="K45" s="47"/>
      <c r="M45" s="12"/>
      <c r="N45" s="13"/>
      <c r="O45" s="13"/>
    </row>
    <row r="46" spans="1:15" s="9" customFormat="1" ht="21">
      <c r="A46" s="42" t="s">
        <v>23</v>
      </c>
      <c r="B46" s="42"/>
      <c r="C46" s="42"/>
      <c r="D46" s="42"/>
      <c r="E46" s="42"/>
      <c r="F46" s="42"/>
      <c r="G46" s="42"/>
      <c r="H46" s="42"/>
      <c r="I46" s="42"/>
      <c r="J46" s="31">
        <f>J45-J44</f>
        <v>-1461063.8400000003</v>
      </c>
      <c r="K46" s="31"/>
      <c r="M46" s="12"/>
      <c r="N46" s="13"/>
      <c r="O46" s="13"/>
    </row>
    <row r="47" spans="1:15" s="9" customFormat="1" ht="18.7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M47" s="12"/>
      <c r="N47" s="13"/>
      <c r="O47" s="1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53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10.140625" style="7" bestFit="1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44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9" customFormat="1" ht="19.5" thickBot="1">
      <c r="A13" s="29" t="s">
        <v>45</v>
      </c>
      <c r="B13" s="29"/>
      <c r="C13" s="29"/>
      <c r="D13" s="29"/>
      <c r="E13" s="29"/>
      <c r="F13" s="29"/>
      <c r="G13" s="29"/>
      <c r="H13" s="29"/>
      <c r="I13" s="29"/>
      <c r="J13" s="30">
        <f>'FLUXO CAIXA JUN'!J41:K41</f>
        <v>1995358.5900000003</v>
      </c>
      <c r="K13" s="3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33"/>
      <c r="K14" s="33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4"/>
      <c r="K15" s="34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31">
        <v>0</v>
      </c>
      <c r="K16" s="31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40">
        <v>4976.4</v>
      </c>
      <c r="K17" s="40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31">
        <v>0</v>
      </c>
      <c r="K18" s="31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40">
        <v>49.38</v>
      </c>
      <c r="K19" s="40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31">
        <v>0</v>
      </c>
      <c r="K20" s="31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30">
        <f>SUM(J16:K20)</f>
        <v>5025.78</v>
      </c>
      <c r="K22" s="3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41"/>
      <c r="K23" s="4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34">
        <f>J13+J22</f>
        <v>2000384.3700000003</v>
      </c>
      <c r="K24" s="34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45"/>
      <c r="K25" s="45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45"/>
      <c r="K26" s="45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1">
        <v>4300.29</v>
      </c>
      <c r="K27" s="31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0">
        <v>3.53</v>
      </c>
      <c r="K28" s="40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31">
        <v>210</v>
      </c>
      <c r="K29" s="31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0">
        <v>0</v>
      </c>
      <c r="K30" s="40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1">
        <v>116735.39</v>
      </c>
      <c r="K31" s="31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0">
        <v>143079.66</v>
      </c>
      <c r="K32" s="40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1">
        <v>32322.71</v>
      </c>
      <c r="K33" s="31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0">
        <v>0</v>
      </c>
      <c r="K34" s="40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1">
        <v>543.67</v>
      </c>
      <c r="K35" s="31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0">
        <v>83417.89</v>
      </c>
      <c r="K36" s="40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31">
        <v>0</v>
      </c>
      <c r="K37" s="31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"/>
      <c r="K38" s="1"/>
    </row>
    <row r="39" spans="1:13" s="9" customFormat="1" ht="2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59">
        <f>SUM(J27:K37)</f>
        <v>380613.14</v>
      </c>
      <c r="K39" s="59"/>
      <c r="L39" s="43"/>
      <c r="M39" s="43"/>
    </row>
    <row r="40" spans="1:13" s="10" customFormat="1" ht="18.75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7"/>
      <c r="M40" s="17"/>
    </row>
    <row r="41" spans="1:11" s="19" customFormat="1" ht="21">
      <c r="A41" s="57" t="s">
        <v>46</v>
      </c>
      <c r="B41" s="57"/>
      <c r="C41" s="57"/>
      <c r="D41" s="57"/>
      <c r="E41" s="57"/>
      <c r="F41" s="57"/>
      <c r="G41" s="57"/>
      <c r="H41" s="57"/>
      <c r="I41" s="18" t="s">
        <v>47</v>
      </c>
      <c r="J41" s="49">
        <v>1336590.74</v>
      </c>
      <c r="K41" s="49"/>
    </row>
    <row r="42" spans="1:11" s="10" customFormat="1" ht="18.75">
      <c r="A42" s="60"/>
      <c r="B42" s="60"/>
      <c r="C42" s="60"/>
      <c r="D42" s="60"/>
      <c r="E42" s="60"/>
      <c r="F42" s="60"/>
      <c r="G42" s="60"/>
      <c r="H42" s="60"/>
      <c r="I42" s="60"/>
      <c r="J42" s="33"/>
      <c r="K42" s="33"/>
    </row>
    <row r="43" spans="1:11" s="9" customFormat="1" ht="21">
      <c r="A43" s="29" t="s">
        <v>51</v>
      </c>
      <c r="B43" s="29"/>
      <c r="C43" s="29"/>
      <c r="D43" s="29"/>
      <c r="E43" s="29"/>
      <c r="F43" s="29"/>
      <c r="G43" s="29"/>
      <c r="H43" s="29"/>
      <c r="I43" s="29"/>
      <c r="J43" s="58">
        <f>J24-J39-J41</f>
        <v>283180.49000000046</v>
      </c>
      <c r="K43" s="58"/>
    </row>
    <row r="44" spans="1:11" s="9" customFormat="1" ht="18.75">
      <c r="A44" s="39"/>
      <c r="B44" s="39"/>
      <c r="C44" s="39"/>
      <c r="D44" s="39"/>
      <c r="E44" s="39"/>
      <c r="F44" s="39"/>
      <c r="G44" s="39"/>
      <c r="H44" s="39"/>
      <c r="I44" s="39"/>
      <c r="J44" s="45"/>
      <c r="K44" s="45"/>
    </row>
    <row r="45" spans="1:15" s="9" customFormat="1" ht="18.75">
      <c r="A45" s="2"/>
      <c r="B45" s="2"/>
      <c r="C45" s="2"/>
      <c r="D45" s="2"/>
      <c r="E45" s="2"/>
      <c r="F45" s="2"/>
      <c r="G45" s="2"/>
      <c r="H45" s="2"/>
      <c r="I45" s="2"/>
      <c r="J45" s="5"/>
      <c r="K45" s="5"/>
      <c r="M45" s="12"/>
      <c r="N45" s="13"/>
      <c r="O45" s="13"/>
    </row>
    <row r="46" spans="1:15" s="9" customFormat="1" ht="18.75">
      <c r="A46" s="42" t="s">
        <v>43</v>
      </c>
      <c r="B46" s="42"/>
      <c r="C46" s="42"/>
      <c r="D46" s="42"/>
      <c r="E46" s="42"/>
      <c r="F46" s="42"/>
      <c r="G46" s="42"/>
      <c r="H46" s="42"/>
      <c r="I46" s="42"/>
      <c r="J46" s="46">
        <f>J13</f>
        <v>1995358.5900000003</v>
      </c>
      <c r="K46" s="46"/>
      <c r="M46" s="12"/>
      <c r="N46" s="13"/>
      <c r="O46" s="13"/>
    </row>
    <row r="47" spans="1:15" s="9" customFormat="1" ht="18.75">
      <c r="A47" s="32" t="s">
        <v>48</v>
      </c>
      <c r="B47" s="32"/>
      <c r="C47" s="32"/>
      <c r="D47" s="32"/>
      <c r="E47" s="32"/>
      <c r="F47" s="32"/>
      <c r="G47" s="32"/>
      <c r="H47" s="32"/>
      <c r="I47" s="32"/>
      <c r="J47" s="47">
        <f>J43</f>
        <v>283180.49000000046</v>
      </c>
      <c r="K47" s="47"/>
      <c r="M47" s="12"/>
      <c r="N47" s="13"/>
      <c r="O47" s="13"/>
    </row>
    <row r="48" spans="1:15" s="9" customFormat="1" ht="21">
      <c r="A48" s="42" t="s">
        <v>23</v>
      </c>
      <c r="B48" s="42"/>
      <c r="C48" s="42"/>
      <c r="D48" s="42"/>
      <c r="E48" s="42"/>
      <c r="F48" s="42"/>
      <c r="G48" s="42"/>
      <c r="H48" s="42"/>
      <c r="I48" s="42"/>
      <c r="J48" s="31">
        <f>J47-J46</f>
        <v>-1712178.0999999999</v>
      </c>
      <c r="K48" s="31"/>
      <c r="M48" s="12"/>
      <c r="N48" s="13"/>
      <c r="O48" s="13"/>
    </row>
    <row r="49" spans="1:15" s="9" customFormat="1" ht="18.75">
      <c r="A49" s="3"/>
      <c r="B49" s="3"/>
      <c r="C49" s="3"/>
      <c r="D49" s="3"/>
      <c r="E49" s="3"/>
      <c r="F49" s="3"/>
      <c r="G49" s="3"/>
      <c r="H49" s="4"/>
      <c r="I49" s="4"/>
      <c r="J49" s="5"/>
      <c r="K49" s="5"/>
      <c r="M49" s="12"/>
      <c r="N49" s="13"/>
      <c r="O49" s="13"/>
    </row>
    <row r="50" spans="1:15" s="19" customFormat="1" ht="18.75">
      <c r="A50" s="55" t="s">
        <v>49</v>
      </c>
      <c r="B50" s="55"/>
      <c r="C50" s="55"/>
      <c r="D50" s="55"/>
      <c r="E50" s="55"/>
      <c r="F50" s="55"/>
      <c r="G50" s="55"/>
      <c r="H50" s="55"/>
      <c r="I50" s="20"/>
      <c r="J50" s="21"/>
      <c r="K50" s="21"/>
      <c r="M50" s="22"/>
      <c r="N50" s="23"/>
      <c r="O50" s="23"/>
    </row>
    <row r="51" spans="1:15" s="19" customFormat="1" ht="18.75" customHeight="1">
      <c r="A51" s="56" t="s">
        <v>50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M51" s="22"/>
      <c r="N51" s="23"/>
      <c r="O51" s="23"/>
    </row>
    <row r="52" spans="1:15" s="19" customFormat="1" ht="18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M52" s="22"/>
      <c r="N52" s="23"/>
      <c r="O52" s="23"/>
    </row>
    <row r="53" spans="1:15" s="19" customFormat="1" ht="18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M53" s="22"/>
      <c r="N53" s="23"/>
      <c r="O53" s="23"/>
    </row>
  </sheetData>
  <sheetProtection/>
  <mergeCells count="71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L39:M39"/>
    <mergeCell ref="A42:I42"/>
    <mergeCell ref="J42:K42"/>
    <mergeCell ref="A34:I34"/>
    <mergeCell ref="J34:K34"/>
    <mergeCell ref="A35:I35"/>
    <mergeCell ref="J35:K35"/>
    <mergeCell ref="A36:I36"/>
    <mergeCell ref="J36:K36"/>
    <mergeCell ref="A46:I46"/>
    <mergeCell ref="J46:K46"/>
    <mergeCell ref="A37:I37"/>
    <mergeCell ref="J37:K37"/>
    <mergeCell ref="A39:I39"/>
    <mergeCell ref="J39:K39"/>
    <mergeCell ref="A41:H41"/>
    <mergeCell ref="J41:K41"/>
    <mergeCell ref="A43:I43"/>
    <mergeCell ref="J43:K43"/>
    <mergeCell ref="A44:I44"/>
    <mergeCell ref="J44:K44"/>
    <mergeCell ref="A50:H50"/>
    <mergeCell ref="A51:K53"/>
    <mergeCell ref="A47:I47"/>
    <mergeCell ref="J47:K47"/>
    <mergeCell ref="A48:I48"/>
    <mergeCell ref="J48:K48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53"/>
  <sheetViews>
    <sheetView showGridLines="0" tabSelected="1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7" customWidth="1"/>
    <col min="2" max="5" width="9.140625" style="7" customWidth="1"/>
    <col min="6" max="6" width="9.28125" style="7" bestFit="1" customWidth="1"/>
    <col min="7" max="7" width="10.8515625" style="7" bestFit="1" customWidth="1"/>
    <col min="8" max="8" width="9.8515625" style="7" customWidth="1"/>
    <col min="9" max="9" width="17.00390625" style="7" customWidth="1"/>
    <col min="10" max="10" width="10.140625" style="7" bestFit="1" customWidth="1"/>
    <col min="11" max="11" width="23.57421875" style="7" customWidth="1"/>
    <col min="12" max="16384" width="9.140625" style="7" customWidth="1"/>
  </cols>
  <sheetData>
    <row r="6" spans="1:11" ht="15.7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>
      <c r="A10" s="28" t="s">
        <v>52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3.25">
      <c r="A12" s="24"/>
      <c r="B12" s="24"/>
      <c r="C12" s="24"/>
      <c r="D12" s="24"/>
      <c r="E12" s="61" t="s">
        <v>53</v>
      </c>
      <c r="F12" s="61"/>
      <c r="G12" s="61"/>
      <c r="H12" s="61"/>
      <c r="I12" s="61"/>
      <c r="J12" s="24"/>
      <c r="K12" s="24"/>
    </row>
    <row r="13" spans="1:11" s="9" customFormat="1" ht="19.5" thickBot="1">
      <c r="A13" s="29" t="s">
        <v>54</v>
      </c>
      <c r="B13" s="29"/>
      <c r="C13" s="29"/>
      <c r="D13" s="29"/>
      <c r="E13" s="29"/>
      <c r="F13" s="29"/>
      <c r="G13" s="29"/>
      <c r="H13" s="29"/>
      <c r="I13" s="29"/>
      <c r="J13" s="30">
        <f>'FLUXO CAIXA JUL'!J43:K43</f>
        <v>283180.49000000046</v>
      </c>
      <c r="K13" s="30"/>
    </row>
    <row r="14" spans="1:11" s="9" customFormat="1" ht="19.5" thickTop="1">
      <c r="A14" s="39"/>
      <c r="B14" s="39"/>
      <c r="C14" s="39"/>
      <c r="D14" s="39"/>
      <c r="E14" s="39"/>
      <c r="F14" s="39"/>
      <c r="G14" s="39"/>
      <c r="H14" s="39"/>
      <c r="I14" s="39"/>
      <c r="J14" s="33"/>
      <c r="K14" s="33"/>
    </row>
    <row r="15" spans="1:11" s="9" customFormat="1" ht="18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4"/>
      <c r="K15" s="34"/>
    </row>
    <row r="16" spans="1:11" s="10" customFormat="1" ht="2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31">
        <v>0</v>
      </c>
      <c r="K16" s="31"/>
    </row>
    <row r="17" spans="1:11" s="10" customFormat="1" ht="2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40">
        <v>1000</v>
      </c>
      <c r="K17" s="40"/>
    </row>
    <row r="18" spans="1:11" s="10" customFormat="1" ht="21">
      <c r="A18" s="42" t="s">
        <v>4</v>
      </c>
      <c r="B18" s="42"/>
      <c r="C18" s="42"/>
      <c r="D18" s="42"/>
      <c r="E18" s="42"/>
      <c r="F18" s="42"/>
      <c r="G18" s="42"/>
      <c r="H18" s="42"/>
      <c r="I18" s="42"/>
      <c r="J18" s="31">
        <v>0</v>
      </c>
      <c r="K18" s="31"/>
    </row>
    <row r="19" spans="1:11" s="10" customFormat="1" ht="21">
      <c r="A19" s="32" t="s">
        <v>5</v>
      </c>
      <c r="B19" s="32"/>
      <c r="C19" s="32"/>
      <c r="D19" s="32"/>
      <c r="E19" s="32"/>
      <c r="F19" s="32"/>
      <c r="G19" s="32"/>
      <c r="H19" s="32"/>
      <c r="I19" s="32"/>
      <c r="J19" s="40">
        <v>666.52</v>
      </c>
      <c r="K19" s="40"/>
    </row>
    <row r="20" spans="1:11" s="10" customFormat="1" ht="21">
      <c r="A20" s="42" t="s">
        <v>6</v>
      </c>
      <c r="B20" s="42"/>
      <c r="C20" s="42"/>
      <c r="D20" s="42"/>
      <c r="E20" s="42"/>
      <c r="F20" s="42"/>
      <c r="G20" s="42"/>
      <c r="H20" s="42"/>
      <c r="I20" s="42"/>
      <c r="J20" s="31">
        <v>0</v>
      </c>
      <c r="K20" s="31"/>
    </row>
    <row r="21" spans="1:11" s="10" customFormat="1" ht="18.75">
      <c r="A21" s="6"/>
      <c r="B21" s="6"/>
      <c r="C21" s="6"/>
      <c r="D21" s="6"/>
      <c r="E21" s="6"/>
      <c r="F21" s="6"/>
      <c r="G21" s="6"/>
      <c r="H21" s="6"/>
      <c r="I21" s="6"/>
      <c r="J21" s="1"/>
      <c r="K21" s="1"/>
    </row>
    <row r="22" spans="1:11" s="9" customFormat="1" ht="19.5" thickBot="1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30">
        <f>SUM(J16:K20)</f>
        <v>1666.52</v>
      </c>
      <c r="K22" s="30"/>
    </row>
    <row r="23" spans="1:11" s="9" customFormat="1" ht="20.25" thickBot="1" thickTop="1">
      <c r="A23" s="39"/>
      <c r="B23" s="39"/>
      <c r="C23" s="39"/>
      <c r="D23" s="39"/>
      <c r="E23" s="39"/>
      <c r="F23" s="39"/>
      <c r="G23" s="39"/>
      <c r="H23" s="39"/>
      <c r="I23" s="39"/>
      <c r="J23" s="41"/>
      <c r="K23" s="41"/>
    </row>
    <row r="24" spans="1:11" s="9" customFormat="1" ht="19.5" thickTop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34">
        <f>J13+J22</f>
        <v>284847.0100000005</v>
      </c>
      <c r="K24" s="34"/>
    </row>
    <row r="25" spans="1:11" s="9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45"/>
      <c r="K25" s="45"/>
    </row>
    <row r="26" spans="1:11" s="9" customFormat="1" ht="18.75">
      <c r="A26" s="29" t="s">
        <v>8</v>
      </c>
      <c r="B26" s="29"/>
      <c r="C26" s="29"/>
      <c r="D26" s="29"/>
      <c r="E26" s="29"/>
      <c r="F26" s="29"/>
      <c r="G26" s="29"/>
      <c r="H26" s="29"/>
      <c r="I26" s="29"/>
      <c r="J26" s="45"/>
      <c r="K26" s="45"/>
    </row>
    <row r="27" spans="1:11" s="9" customFormat="1" ht="2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1">
        <v>395.1</v>
      </c>
      <c r="K27" s="31"/>
    </row>
    <row r="28" spans="1:14" s="9" customFormat="1" ht="21">
      <c r="A28" s="44" t="s">
        <v>10</v>
      </c>
      <c r="B28" s="44"/>
      <c r="C28" s="44"/>
      <c r="D28" s="44"/>
      <c r="E28" s="44"/>
      <c r="F28" s="44"/>
      <c r="G28" s="44"/>
      <c r="H28" s="44"/>
      <c r="I28" s="44"/>
      <c r="J28" s="40">
        <v>0</v>
      </c>
      <c r="K28" s="40"/>
      <c r="L28" s="36"/>
      <c r="M28" s="37"/>
      <c r="N28" s="37"/>
    </row>
    <row r="29" spans="1:11" s="9" customFormat="1" ht="21">
      <c r="A29" s="38" t="s">
        <v>11</v>
      </c>
      <c r="B29" s="38"/>
      <c r="C29" s="38"/>
      <c r="D29" s="38"/>
      <c r="E29" s="38"/>
      <c r="F29" s="38"/>
      <c r="G29" s="38"/>
      <c r="H29" s="38"/>
      <c r="I29" s="38"/>
      <c r="J29" s="31">
        <v>0</v>
      </c>
      <c r="K29" s="31"/>
    </row>
    <row r="30" spans="1:11" s="9" customFormat="1" ht="2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0">
        <v>0</v>
      </c>
      <c r="K30" s="40"/>
    </row>
    <row r="31" spans="1:11" s="9" customFormat="1" ht="21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1">
        <v>0</v>
      </c>
      <c r="K31" s="31"/>
    </row>
    <row r="32" spans="1:11" s="9" customFormat="1" ht="21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0">
        <v>0</v>
      </c>
      <c r="K32" s="40"/>
    </row>
    <row r="33" spans="1:11" s="9" customFormat="1" ht="21">
      <c r="A33" s="38" t="s">
        <v>14</v>
      </c>
      <c r="B33" s="38"/>
      <c r="C33" s="38"/>
      <c r="D33" s="38"/>
      <c r="E33" s="38"/>
      <c r="F33" s="38"/>
      <c r="G33" s="38"/>
      <c r="H33" s="38"/>
      <c r="I33" s="38"/>
      <c r="J33" s="31">
        <v>142.12</v>
      </c>
      <c r="K33" s="31"/>
    </row>
    <row r="34" spans="1:11" s="9" customFormat="1" ht="21">
      <c r="A34" s="44" t="s">
        <v>15</v>
      </c>
      <c r="B34" s="44"/>
      <c r="C34" s="44"/>
      <c r="D34" s="44"/>
      <c r="E34" s="44"/>
      <c r="F34" s="44"/>
      <c r="G34" s="44"/>
      <c r="H34" s="44"/>
      <c r="I34" s="44"/>
      <c r="J34" s="40">
        <v>161.88</v>
      </c>
      <c r="K34" s="40"/>
    </row>
    <row r="35" spans="1:11" s="9" customFormat="1" ht="21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1">
        <v>208</v>
      </c>
      <c r="K35" s="31"/>
    </row>
    <row r="36" spans="1:11" s="9" customFormat="1" ht="21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0">
        <v>0</v>
      </c>
      <c r="K36" s="40"/>
    </row>
    <row r="37" spans="1:11" s="9" customFormat="1" ht="21">
      <c r="A37" s="38" t="s">
        <v>18</v>
      </c>
      <c r="B37" s="38"/>
      <c r="C37" s="38"/>
      <c r="D37" s="38"/>
      <c r="E37" s="38"/>
      <c r="F37" s="38"/>
      <c r="G37" s="38"/>
      <c r="H37" s="38"/>
      <c r="I37" s="38"/>
      <c r="J37" s="31">
        <v>0</v>
      </c>
      <c r="K37" s="31"/>
    </row>
    <row r="38" spans="1:11" s="9" customFormat="1" ht="18.75">
      <c r="A38" s="11"/>
      <c r="B38" s="11"/>
      <c r="C38" s="11"/>
      <c r="D38" s="11"/>
      <c r="E38" s="11"/>
      <c r="F38" s="11"/>
      <c r="G38" s="11"/>
      <c r="H38" s="11"/>
      <c r="I38" s="11"/>
      <c r="J38" s="1"/>
      <c r="K38" s="1"/>
    </row>
    <row r="39" spans="1:13" s="9" customFormat="1" ht="21">
      <c r="A39" s="29" t="s">
        <v>21</v>
      </c>
      <c r="B39" s="29"/>
      <c r="C39" s="29"/>
      <c r="D39" s="29"/>
      <c r="E39" s="29"/>
      <c r="F39" s="29"/>
      <c r="G39" s="29"/>
      <c r="H39" s="29"/>
      <c r="I39" s="29"/>
      <c r="J39" s="59">
        <f>SUM(J27:K37)</f>
        <v>907.1</v>
      </c>
      <c r="K39" s="59"/>
      <c r="L39" s="43"/>
      <c r="M39" s="43"/>
    </row>
    <row r="40" spans="1:13" s="10" customFormat="1" ht="18.75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7"/>
      <c r="M40" s="17"/>
    </row>
    <row r="41" spans="1:11" s="19" customFormat="1" ht="21">
      <c r="A41" s="57" t="s">
        <v>46</v>
      </c>
      <c r="B41" s="57"/>
      <c r="C41" s="57"/>
      <c r="D41" s="57"/>
      <c r="E41" s="57"/>
      <c r="F41" s="57"/>
      <c r="G41" s="57"/>
      <c r="H41" s="57"/>
      <c r="I41" s="18" t="s">
        <v>47</v>
      </c>
      <c r="J41" s="49">
        <v>283939.91</v>
      </c>
      <c r="K41" s="49"/>
    </row>
    <row r="42" spans="1:11" s="10" customFormat="1" ht="18.75">
      <c r="A42" s="60"/>
      <c r="B42" s="60"/>
      <c r="C42" s="60"/>
      <c r="D42" s="60"/>
      <c r="E42" s="60"/>
      <c r="F42" s="60"/>
      <c r="G42" s="60"/>
      <c r="H42" s="60"/>
      <c r="I42" s="60"/>
      <c r="J42" s="33"/>
      <c r="K42" s="33"/>
    </row>
    <row r="43" spans="1:11" s="9" customFormat="1" ht="21">
      <c r="A43" s="29" t="s">
        <v>51</v>
      </c>
      <c r="B43" s="29"/>
      <c r="C43" s="29"/>
      <c r="D43" s="29"/>
      <c r="E43" s="29"/>
      <c r="F43" s="29"/>
      <c r="G43" s="29"/>
      <c r="H43" s="29"/>
      <c r="I43" s="29"/>
      <c r="J43" s="58">
        <f>J24-J39-J41</f>
        <v>5.238689482212067E-10</v>
      </c>
      <c r="K43" s="58"/>
    </row>
    <row r="44" spans="1:11" s="9" customFormat="1" ht="18.75">
      <c r="A44" s="39"/>
      <c r="B44" s="39"/>
      <c r="C44" s="39"/>
      <c r="D44" s="39"/>
      <c r="E44" s="39"/>
      <c r="F44" s="39"/>
      <c r="G44" s="39"/>
      <c r="H44" s="39"/>
      <c r="I44" s="39"/>
      <c r="J44" s="45"/>
      <c r="K44" s="45"/>
    </row>
    <row r="45" spans="1:15" s="9" customFormat="1" ht="18.75">
      <c r="A45" s="2"/>
      <c r="B45" s="2"/>
      <c r="C45" s="2"/>
      <c r="D45" s="2"/>
      <c r="E45" s="2"/>
      <c r="F45" s="2"/>
      <c r="G45" s="2"/>
      <c r="H45" s="2"/>
      <c r="I45" s="2"/>
      <c r="J45" s="5"/>
      <c r="K45" s="5"/>
      <c r="M45" s="12"/>
      <c r="N45" s="13"/>
      <c r="O45" s="13"/>
    </row>
    <row r="46" spans="1:15" s="9" customFormat="1" ht="18.75">
      <c r="A46" s="42" t="s">
        <v>48</v>
      </c>
      <c r="B46" s="42"/>
      <c r="C46" s="42"/>
      <c r="D46" s="42"/>
      <c r="E46" s="42"/>
      <c r="F46" s="42"/>
      <c r="G46" s="42"/>
      <c r="H46" s="42"/>
      <c r="I46" s="42"/>
      <c r="J46" s="46">
        <f>J13</f>
        <v>283180.49000000046</v>
      </c>
      <c r="K46" s="46"/>
      <c r="M46" s="12"/>
      <c r="N46" s="13"/>
      <c r="O46" s="13"/>
    </row>
    <row r="47" spans="1:15" s="9" customFormat="1" ht="18.75">
      <c r="A47" s="32" t="s">
        <v>55</v>
      </c>
      <c r="B47" s="32"/>
      <c r="C47" s="32"/>
      <c r="D47" s="32"/>
      <c r="E47" s="32"/>
      <c r="F47" s="32"/>
      <c r="G47" s="32"/>
      <c r="H47" s="32"/>
      <c r="I47" s="32"/>
      <c r="J47" s="47">
        <f>J43</f>
        <v>5.238689482212067E-10</v>
      </c>
      <c r="K47" s="47"/>
      <c r="M47" s="12"/>
      <c r="N47" s="13"/>
      <c r="O47" s="13"/>
    </row>
    <row r="48" spans="1:15" s="9" customFormat="1" ht="21">
      <c r="A48" s="42" t="s">
        <v>23</v>
      </c>
      <c r="B48" s="42"/>
      <c r="C48" s="42"/>
      <c r="D48" s="42"/>
      <c r="E48" s="42"/>
      <c r="F48" s="42"/>
      <c r="G48" s="42"/>
      <c r="H48" s="42"/>
      <c r="I48" s="42"/>
      <c r="J48" s="31">
        <f>J47-J46</f>
        <v>-283180.48999999993</v>
      </c>
      <c r="K48" s="31"/>
      <c r="M48" s="12"/>
      <c r="N48" s="13"/>
      <c r="O48" s="13"/>
    </row>
    <row r="49" spans="1:15" s="9" customFormat="1" ht="18.75">
      <c r="A49" s="3"/>
      <c r="B49" s="3"/>
      <c r="C49" s="3"/>
      <c r="D49" s="3"/>
      <c r="E49" s="3"/>
      <c r="F49" s="3"/>
      <c r="G49" s="3"/>
      <c r="H49" s="4"/>
      <c r="I49" s="4"/>
      <c r="J49" s="5"/>
      <c r="K49" s="5"/>
      <c r="M49" s="12"/>
      <c r="N49" s="13"/>
      <c r="O49" s="13"/>
    </row>
    <row r="50" spans="1:15" s="19" customFormat="1" ht="18.75">
      <c r="A50" s="55" t="s">
        <v>49</v>
      </c>
      <c r="B50" s="55"/>
      <c r="C50" s="55"/>
      <c r="D50" s="55"/>
      <c r="E50" s="55"/>
      <c r="F50" s="55"/>
      <c r="G50" s="55"/>
      <c r="H50" s="55"/>
      <c r="I50" s="20"/>
      <c r="J50" s="21"/>
      <c r="K50" s="21"/>
      <c r="M50" s="22"/>
      <c r="N50" s="23"/>
      <c r="O50" s="23"/>
    </row>
    <row r="51" spans="1:15" s="19" customFormat="1" ht="18.75" customHeight="1">
      <c r="A51" s="56" t="s">
        <v>56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M51" s="22"/>
      <c r="N51" s="23"/>
      <c r="O51" s="23"/>
    </row>
    <row r="52" spans="1:15" s="19" customFormat="1" ht="18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M52" s="22"/>
      <c r="N52" s="23"/>
      <c r="O52" s="23"/>
    </row>
    <row r="53" spans="1:15" s="19" customFormat="1" ht="18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M53" s="22"/>
      <c r="N53" s="23"/>
      <c r="O53" s="23"/>
    </row>
  </sheetData>
  <sheetProtection/>
  <mergeCells count="72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L39:M39"/>
    <mergeCell ref="A41:H41"/>
    <mergeCell ref="J41:K41"/>
    <mergeCell ref="A34:I34"/>
    <mergeCell ref="J34:K34"/>
    <mergeCell ref="A35:I35"/>
    <mergeCell ref="J35:K35"/>
    <mergeCell ref="A36:I36"/>
    <mergeCell ref="J36:K36"/>
    <mergeCell ref="J42:K42"/>
    <mergeCell ref="A43:I43"/>
    <mergeCell ref="J43:K43"/>
    <mergeCell ref="A44:I44"/>
    <mergeCell ref="J44:K44"/>
    <mergeCell ref="A37:I37"/>
    <mergeCell ref="J37:K37"/>
    <mergeCell ref="A39:I39"/>
    <mergeCell ref="J39:K39"/>
    <mergeCell ref="A50:H50"/>
    <mergeCell ref="E12:I12"/>
    <mergeCell ref="A51:K52"/>
    <mergeCell ref="A46:I46"/>
    <mergeCell ref="J46:K46"/>
    <mergeCell ref="A47:I47"/>
    <mergeCell ref="J47:K47"/>
    <mergeCell ref="A48:I48"/>
    <mergeCell ref="J48:K48"/>
    <mergeCell ref="A42:I42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2021-10-20T14:02:27Z</cp:lastPrinted>
  <dcterms:created xsi:type="dcterms:W3CDTF">2008-09-10T14:04:37Z</dcterms:created>
  <dcterms:modified xsi:type="dcterms:W3CDTF">2021-10-20T14:06:06Z</dcterms:modified>
  <cp:category/>
  <cp:version/>
  <cp:contentType/>
  <cp:contentStatus/>
</cp:coreProperties>
</file>