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CURSOS DISPONÍVEIS 2017" sheetId="1" r:id="rId1"/>
  </sheets>
  <definedNames>
    <definedName name="_xlnm.Print_Area" localSheetId="0">'RECURSOS DISPONÍVEIS 2017'!$A$1:$T$51</definedName>
    <definedName name="bdf337">#REF!</definedName>
  </definedNames>
  <calcPr fullCalcOnLoad="1"/>
</workbook>
</file>

<file path=xl/sharedStrings.xml><?xml version="1.0" encoding="utf-8"?>
<sst xmlns="http://schemas.openxmlformats.org/spreadsheetml/2006/main" count="45" uniqueCount="45">
  <si>
    <t>Associação Cultural de Apoio ao Museu Casa de Portinari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</si>
  <si>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</si>
  <si>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</si>
  <si>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</si>
  <si>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</si>
  <si>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</si>
  <si>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</si>
  <si>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</si>
  <si>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</si>
  <si>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</si>
  <si>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</si>
  <si>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</si>
  <si>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</si>
  <si>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</si>
  <si>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EM CAIXA</t>
  </si>
  <si>
    <t>RECURSOS EM CAIXA</t>
  </si>
  <si>
    <t>RECURSOS EM CONTA CORRENTE</t>
  </si>
  <si>
    <t>TOTAL EM CONTA CORRENTE</t>
  </si>
  <si>
    <t>RECURSOS EM CONTA APLICAÇÃO</t>
  </si>
  <si>
    <t>TOTAL EM CONTA APLICAÇÃO</t>
  </si>
  <si>
    <t>RECURSOS DISPONÍVEIS (-) FUNDOS RESERVA/CONTINGÊNCIA ( 1 )</t>
  </si>
  <si>
    <t>RECURSOS MANTIDOS NOS FUNDOS RESERVA/CONTINGÊNCIA ( 2 )</t>
  </si>
  <si>
    <t>RECURSOS EM TRÂNSITO</t>
  </si>
  <si>
    <t>Numerários em Trânsito</t>
  </si>
  <si>
    <t>NUMERÁRIOS EM TRÂNSITO ( 3 )</t>
  </si>
  <si>
    <t>TOTAL DE RECURSOS ( 1 + 2 + 3 )</t>
  </si>
  <si>
    <t>Saldo de Recursos Disponíveis Vinculados ao Contrato Gestão n.º 005/2016</t>
  </si>
  <si>
    <t>% de Recursos Disponíveis (Exceto os Fundos)</t>
  </si>
  <si>
    <t>% Fundo de Reserva</t>
  </si>
  <si>
    <t>% Fundo de Contingência</t>
  </si>
  <si>
    <t>Organização Social de Cultura</t>
  </si>
  <si>
    <t>* Numerários em Trânsito: representam valores em poder da empresa de transporte de valores e que serão depositados em conta corrente bancária da Organização Social vinculada ao Contrato de Gestão vigente.</t>
  </si>
  <si>
    <t>Caixa - Sede Organização Social</t>
  </si>
  <si>
    <t>Caixa - Loja Museu Casa de Portinari (MCP)</t>
  </si>
  <si>
    <t>Caixa - Museu Felícia Leirner / Auditório Claudio Santoro (MFL/ACS)</t>
  </si>
  <si>
    <t>Caixa - Museu Casa de Portinari - Programa de Parceiros/Sócios (PP/Sócios)</t>
  </si>
  <si>
    <t>Caixa - Museu Índia Vanuíre - Programa de Parceiros/Sócios (PP/Sócios)</t>
  </si>
  <si>
    <t>Banco do Brasil S/A - Agência 4634-5 C/C 10.359-4 (Diária)</t>
  </si>
  <si>
    <t>Banco do Brasil S/A - Agência 4634-5 C/C 109.282-0 (Loja MCP)</t>
  </si>
  <si>
    <t>Banco do Brasil S/A - Agência 4634-5 C/C 600-0 (Captação)</t>
  </si>
  <si>
    <t>Banco do Brasil S/A - Agência 4634-5 C/C 609-2 (PP/Sócios)</t>
  </si>
  <si>
    <t>CEF - Agência 2105-9 C/C 003/00001346-4 (Bilheteria MFL/ACS)</t>
  </si>
  <si>
    <t>Banco do Brasil - Agência 4634-5 C/C 10.366-7 (Reserva de Contingência)</t>
  </si>
  <si>
    <t>Banco do Brasil - Agência 4634-5 C/C 10.360-8 (Fundo de Reserva)</t>
  </si>
  <si>
    <t>Período: Janeiro a Dezembro de 2017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</si>
</sst>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F400]h:mm:ss\ AM/PM"/>
    <numFmt numFmtId="173" formatCode="_(&quot;R$ &quot;* #,##0.000_);_(&quot;R$ &quot;* \(#,##0.000\);_(&quot;R$ &quot;* &quot;-&quot;??_);_(@_)"/>
    <numFmt numFmtId="174" formatCode="_(&quot;R$ &quot;* #,##0.0000_);_(&quot;R$ &quot;* \(#,##0.0000\);_(&quot;R$ &quot;* &quot;-&quot;??_);_(@_)"/>
    <numFmt numFmtId="175" formatCode="0.0%"/>
    <numFmt numFmtId="176" formatCode="[$-416]dddd\,\ d&quot; de &quot;mmmm&quot; de &quot;yyyy"/>
    <numFmt numFmtId="177" formatCode="dd/mm/yy;@"/>
    <numFmt numFmtId="178" formatCode="0.0"/>
    <numFmt numFmtId="179" formatCode="0.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_(&quot;R$ &quot;* #,##0.0_);_(&quot;R$ &quot;* \(#,##0.0\);_(&quot;R$ &quot;* &quot;-&quot;??_);_(@_)"/>
    <numFmt numFmtId="184" formatCode="_(&quot;R$ &quot;* #,##0_);_(&quot;R$ &quot;* \(#,##0\);_(&quot;R$ &quot;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u val="double"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b/>
      <u val="double"/>
      <sz val="12"/>
      <color indexed="8"/>
      <name val="Calibri"/>
      <family val="2"/>
    </font>
    <font>
      <u val="double"/>
      <sz val="12"/>
      <color indexed="8"/>
      <name val="Calibri"/>
      <family val="2"/>
    </font>
    <font>
      <b/>
      <sz val="12"/>
      <color indexed="12"/>
      <name val="Calibri"/>
      <family val="2"/>
    </font>
    <font>
      <u val="doub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u val="double"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z val="12"/>
      <color theme="1"/>
      <name val="Calibri"/>
      <family val="2"/>
    </font>
    <font>
      <u val="double"/>
      <sz val="12"/>
      <color rgb="FFFF0000"/>
      <name val="Calibri"/>
      <family val="2"/>
    </font>
    <font>
      <b/>
      <u val="double"/>
      <sz val="12"/>
      <color theme="1"/>
      <name val="Calibri"/>
      <family val="2"/>
    </font>
    <font>
      <b/>
      <sz val="12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9" fillId="21" borderId="5" applyNumberFormat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7" fillId="0" borderId="0" xfId="0" applyFont="1" applyAlignment="1" applyProtection="1">
      <alignment horizontal="center"/>
      <protection/>
    </xf>
    <xf numFmtId="22" fontId="57" fillId="0" borderId="0" xfId="0" applyNumberFormat="1" applyFont="1" applyAlignment="1" applyProtection="1">
      <alignment horizontal="center"/>
      <protection/>
    </xf>
    <xf numFmtId="170" fontId="0" fillId="0" borderId="0" xfId="47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70" fontId="56" fillId="0" borderId="10" xfId="47" applyFont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170" fontId="25" fillId="10" borderId="10" xfId="47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70" fontId="60" fillId="0" borderId="10" xfId="47" applyFont="1" applyBorder="1" applyAlignment="1" applyProtection="1">
      <alignment horizontal="center"/>
      <protection/>
    </xf>
    <xf numFmtId="170" fontId="56" fillId="33" borderId="10" xfId="47" applyFont="1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170" fontId="25" fillId="0" borderId="10" xfId="47" applyFont="1" applyFill="1" applyBorder="1" applyAlignment="1" applyProtection="1">
      <alignment/>
      <protection/>
    </xf>
    <xf numFmtId="170" fontId="50" fillId="0" borderId="10" xfId="47" applyFont="1" applyFill="1" applyBorder="1" applyAlignment="1" applyProtection="1">
      <alignment/>
      <protection/>
    </xf>
    <xf numFmtId="170" fontId="28" fillId="10" borderId="10" xfId="47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70" fontId="61" fillId="10" borderId="10" xfId="47" applyFont="1" applyFill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70" fontId="63" fillId="10" borderId="10" xfId="47" applyFont="1" applyFill="1" applyBorder="1" applyAlignment="1" applyProtection="1">
      <alignment/>
      <protection/>
    </xf>
    <xf numFmtId="10" fontId="64" fillId="0" borderId="0" xfId="54" applyNumberFormat="1" applyFont="1" applyAlignment="1" applyProtection="1">
      <alignment/>
      <protection/>
    </xf>
    <xf numFmtId="10" fontId="65" fillId="0" borderId="0" xfId="54" applyNumberFormat="1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6" fillId="0" borderId="0" xfId="0" applyFont="1" applyBorder="1" applyAlignment="1" applyProtection="1">
      <alignment horizontal="right"/>
      <protection/>
    </xf>
    <xf numFmtId="1" fontId="58" fillId="0" borderId="10" xfId="0" applyNumberFormat="1" applyFont="1" applyBorder="1" applyAlignment="1" applyProtection="1">
      <alignment horizontal="left"/>
      <protection/>
    </xf>
    <xf numFmtId="1" fontId="59" fillId="0" borderId="10" xfId="0" applyNumberFormat="1" applyFont="1" applyBorder="1" applyAlignment="1" applyProtection="1">
      <alignment horizontal="left"/>
      <protection/>
    </xf>
    <xf numFmtId="1" fontId="60" fillId="33" borderId="10" xfId="0" applyNumberFormat="1" applyFont="1" applyFill="1" applyBorder="1" applyAlignment="1" applyProtection="1">
      <alignment horizontal="left"/>
      <protection/>
    </xf>
    <xf numFmtId="1" fontId="60" fillId="0" borderId="10" xfId="0" applyNumberFormat="1" applyFont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right"/>
      <protection/>
    </xf>
    <xf numFmtId="1" fontId="58" fillId="0" borderId="10" xfId="0" applyNumberFormat="1" applyFont="1" applyFill="1" applyBorder="1" applyAlignment="1" applyProtection="1">
      <alignment horizontal="left"/>
      <protection/>
    </xf>
    <xf numFmtId="0" fontId="29" fillId="10" borderId="10" xfId="0" applyFont="1" applyFill="1" applyBorder="1" applyAlignment="1" applyProtection="1">
      <alignment horizontal="left"/>
      <protection/>
    </xf>
    <xf numFmtId="1" fontId="68" fillId="0" borderId="0" xfId="0" applyNumberFormat="1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9" fillId="10" borderId="10" xfId="0" applyFont="1" applyFill="1" applyBorder="1" applyAlignment="1" applyProtection="1">
      <alignment horizontal="left"/>
      <protection/>
    </xf>
    <xf numFmtId="0" fontId="62" fillId="10" borderId="10" xfId="0" applyFont="1" applyFill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center"/>
      <protection/>
    </xf>
    <xf numFmtId="0" fontId="66" fillId="0" borderId="11" xfId="0" applyFont="1" applyBorder="1" applyAlignment="1" applyProtection="1">
      <alignment horizontal="center"/>
      <protection/>
    </xf>
    <xf numFmtId="43" fontId="58" fillId="0" borderId="0" xfId="0" applyNumberFormat="1" applyFont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ta" xfId="53"/>
    <cellStyle name="Percent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171450</xdr:rowOff>
    </xdr:from>
    <xdr:to>
      <xdr:col>7</xdr:col>
      <xdr:colOff>161925</xdr:colOff>
      <xdr:row>4</xdr:row>
      <xdr:rowOff>28575</xdr:rowOff>
    </xdr:to>
    <xdr:pic>
      <xdr:nvPicPr>
        <xdr:cNvPr id="1" name="Imagem 1" descr="ACAM - Versã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80975"/>
          <a:ext cx="3571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X51"/>
  <sheetViews>
    <sheetView showGridLines="0" tabSelected="1" zoomScalePageLayoutView="0" workbookViewId="0" topLeftCell="A2">
      <pane xSplit="8" ySplit="9" topLeftCell="I11" activePane="bottomRight" state="frozen"/>
      <selection pane="topLeft" activeCell="A2" sqref="A2"/>
      <selection pane="topRight" activeCell="I2" sqref="I2"/>
      <selection pane="bottomLeft" activeCell="A10" sqref="A10"/>
      <selection pane="bottomRight" activeCell="B11" sqref="B11:H11"/>
    </sheetView>
  </sheetViews>
  <sheetFormatPr defaultColWidth="9.140625" defaultRowHeight="15"/>
  <cols>
    <col min="1" max="1" width="0.5625" style="4" customWidth="1"/>
    <col min="2" max="5" width="9.140625" style="4" customWidth="1"/>
    <col min="6" max="6" width="14.421875" style="4" customWidth="1"/>
    <col min="7" max="7" width="9.140625" style="4" customWidth="1"/>
    <col min="8" max="8" width="11.00390625" style="4" customWidth="1"/>
    <col min="9" max="20" width="16.7109375" style="3" customWidth="1"/>
    <col min="21" max="16384" width="9.140625" style="4" customWidth="1"/>
  </cols>
  <sheetData>
    <row r="5" spans="2:8" ht="15.75">
      <c r="B5" s="31" t="s">
        <v>0</v>
      </c>
      <c r="C5" s="31"/>
      <c r="D5" s="31"/>
      <c r="E5" s="31"/>
      <c r="F5" s="31"/>
      <c r="G5" s="31"/>
      <c r="H5" s="31"/>
    </row>
    <row r="6" spans="2:8" ht="15.75">
      <c r="B6" s="31" t="s">
        <v>30</v>
      </c>
      <c r="C6" s="31"/>
      <c r="D6" s="31"/>
      <c r="E6" s="31"/>
      <c r="F6" s="31"/>
      <c r="G6" s="31"/>
      <c r="H6" s="31"/>
    </row>
    <row r="7" spans="2:11" ht="15.75">
      <c r="B7" s="32" t="s">
        <v>26</v>
      </c>
      <c r="C7" s="32"/>
      <c r="D7" s="32"/>
      <c r="E7" s="32"/>
      <c r="F7" s="32"/>
      <c r="G7" s="32"/>
      <c r="H7" s="32"/>
      <c r="J7" s="1"/>
      <c r="K7" s="2"/>
    </row>
    <row r="8" spans="2:8" ht="15.75">
      <c r="B8" s="35" t="s">
        <v>44</v>
      </c>
      <c r="C8" s="35"/>
      <c r="D8" s="35"/>
      <c r="E8" s="35"/>
      <c r="F8" s="35"/>
      <c r="G8" s="35"/>
      <c r="H8" s="35"/>
    </row>
    <row r="9" spans="2:8" ht="4.5" customHeight="1">
      <c r="B9" s="36"/>
      <c r="C9" s="36"/>
      <c r="D9" s="36"/>
      <c r="E9" s="36"/>
      <c r="F9" s="36"/>
      <c r="G9" s="36"/>
      <c r="H9" s="36"/>
    </row>
    <row r="10" spans="2:20" ht="15.75">
      <c r="B10" s="27"/>
      <c r="C10" s="27"/>
      <c r="D10" s="27"/>
      <c r="E10" s="27"/>
      <c r="F10" s="27"/>
      <c r="G10" s="27"/>
      <c r="H10" s="27"/>
      <c r="I10" s="5" t="str">
        <f>I19</f>
        <v>Janeiro</v>
      </c>
      <c r="J10" s="5" t="str">
        <f aca="true" t="shared" si="0" ref="J10:T10">J19</f>
        <v>Fevereiro</v>
      </c>
      <c r="K10" s="5" t="str">
        <f t="shared" si="0"/>
        <v>Março</v>
      </c>
      <c r="L10" s="5" t="str">
        <f t="shared" si="0"/>
        <v>Abril</v>
      </c>
      <c r="M10" s="5" t="str">
        <f t="shared" si="0"/>
        <v>Maio</v>
      </c>
      <c r="N10" s="5" t="str">
        <f t="shared" si="0"/>
        <v>Junho</v>
      </c>
      <c r="O10" s="5" t="str">
        <f t="shared" si="0"/>
        <v>Julho</v>
      </c>
      <c r="P10" s="5" t="str">
        <f t="shared" si="0"/>
        <v>Agosto</v>
      </c>
      <c r="Q10" s="5" t="str">
        <f t="shared" si="0"/>
        <v>Setembro</v>
      </c>
      <c r="R10" s="5" t="str">
        <f t="shared" si="0"/>
        <v>Outubro</v>
      </c>
      <c r="S10" s="5" t="str">
        <f t="shared" si="0"/>
        <v>Novembro</v>
      </c>
      <c r="T10" s="5" t="str">
        <f t="shared" si="0"/>
        <v>Dezembro</v>
      </c>
    </row>
    <row r="11" spans="2:20" s="11" customFormat="1" ht="15.75">
      <c r="B11" s="33" t="s">
        <v>20</v>
      </c>
      <c r="C11" s="33"/>
      <c r="D11" s="33"/>
      <c r="E11" s="33"/>
      <c r="F11" s="33"/>
      <c r="G11" s="33"/>
      <c r="H11" s="33"/>
      <c r="I11" s="18">
        <f>I25+SUM(I27:I31)+SUM(I36:I40)</f>
        <v>1009894.41</v>
      </c>
      <c r="J11" s="18">
        <f>J25+SUM(J27:J31)+SUM(J36:J40)</f>
        <v>1291937.31</v>
      </c>
      <c r="K11" s="18">
        <f>K25+SUM(K27:K31)+SUM(K36:K40)</f>
        <v>840489.4</v>
      </c>
      <c r="L11" s="18">
        <f aca="true" t="shared" si="1" ref="L11:S11">L25+SUM(L27:L31)+SUM(L36:L40)</f>
        <v>1679825.88</v>
      </c>
      <c r="M11" s="18">
        <f t="shared" si="1"/>
        <v>2251128.81</v>
      </c>
      <c r="N11" s="18">
        <f>N25+SUM(N27:N31)+SUM(N36:N40)</f>
        <v>1388168.5399999998</v>
      </c>
      <c r="O11" s="18">
        <f>O25+SUM(O27:O31)+SUM(O36:O40)</f>
        <v>2562352.43</v>
      </c>
      <c r="P11" s="18">
        <f t="shared" si="1"/>
        <v>1693549.87</v>
      </c>
      <c r="Q11" s="18">
        <f t="shared" si="1"/>
        <v>2296377.19</v>
      </c>
      <c r="R11" s="18">
        <f t="shared" si="1"/>
        <v>1483342.8800000001</v>
      </c>
      <c r="S11" s="18">
        <f t="shared" si="1"/>
        <v>2397132.61</v>
      </c>
      <c r="T11" s="18">
        <f>T25+SUM(T27:T31)+SUM(T36:T40)</f>
        <v>2103992.31</v>
      </c>
    </row>
    <row r="13" spans="2:20" s="17" customFormat="1" ht="15.75">
      <c r="B13" s="34" t="s">
        <v>21</v>
      </c>
      <c r="C13" s="34"/>
      <c r="D13" s="34"/>
      <c r="E13" s="34"/>
      <c r="F13" s="34"/>
      <c r="G13" s="34"/>
      <c r="H13" s="34"/>
      <c r="I13" s="16">
        <f>SUM(I32:I33)+SUM(I41:I42)</f>
        <v>649236.04</v>
      </c>
      <c r="J13" s="16">
        <f>SUM(J32:J33)+SUM(J41:J42)</f>
        <v>719638.26</v>
      </c>
      <c r="K13" s="16">
        <f>SUM(K32:K33)+SUM(K41:K42)</f>
        <v>730615.2</v>
      </c>
      <c r="L13" s="16">
        <f>SUM(L32:L33)+SUM(L41:L42)</f>
        <v>862042.98</v>
      </c>
      <c r="M13" s="16">
        <f aca="true" t="shared" si="2" ref="M13:T13">SUM(M32:M33)+SUM(M41:M42)</f>
        <v>959244.6599999999</v>
      </c>
      <c r="N13" s="16">
        <f>SUM(N32:N33)+SUM(N41:N42)</f>
        <v>966339.6099999999</v>
      </c>
      <c r="O13" s="16">
        <f t="shared" si="2"/>
        <v>983428.3799999999</v>
      </c>
      <c r="P13" s="16">
        <f t="shared" si="2"/>
        <v>990556.75</v>
      </c>
      <c r="Q13" s="16">
        <f t="shared" si="2"/>
        <v>1011279.68</v>
      </c>
      <c r="R13" s="16">
        <f t="shared" si="2"/>
        <v>1017109.52</v>
      </c>
      <c r="S13" s="16">
        <f t="shared" si="2"/>
        <v>1023903.44</v>
      </c>
      <c r="T13" s="16">
        <f t="shared" si="2"/>
        <v>1034811.45</v>
      </c>
    </row>
    <row r="15" spans="2:20" s="8" customFormat="1" ht="15.75">
      <c r="B15" s="30" t="s">
        <v>24</v>
      </c>
      <c r="C15" s="30"/>
      <c r="D15" s="30"/>
      <c r="E15" s="30"/>
      <c r="F15" s="30"/>
      <c r="G15" s="30"/>
      <c r="H15" s="30"/>
      <c r="I15" s="7">
        <f>I45</f>
        <v>0</v>
      </c>
      <c r="J15" s="7">
        <f aca="true" t="shared" si="3" ref="J15:T15">J45</f>
        <v>0</v>
      </c>
      <c r="K15" s="7">
        <f t="shared" si="3"/>
        <v>0</v>
      </c>
      <c r="L15" s="7">
        <f t="shared" si="3"/>
        <v>0</v>
      </c>
      <c r="M15" s="7">
        <f>M45</f>
        <v>0</v>
      </c>
      <c r="N15" s="7">
        <f>N45</f>
        <v>0</v>
      </c>
      <c r="O15" s="7">
        <f t="shared" si="3"/>
        <v>23763</v>
      </c>
      <c r="P15" s="7">
        <f t="shared" si="3"/>
        <v>0</v>
      </c>
      <c r="Q15" s="7">
        <f t="shared" si="3"/>
        <v>0</v>
      </c>
      <c r="R15" s="7">
        <f t="shared" si="3"/>
        <v>0</v>
      </c>
      <c r="S15" s="7">
        <f t="shared" si="3"/>
        <v>0</v>
      </c>
      <c r="T15" s="7">
        <f t="shared" si="3"/>
        <v>0</v>
      </c>
    </row>
    <row r="17" spans="2:20" s="15" customFormat="1" ht="15.75">
      <c r="B17" s="30" t="s">
        <v>25</v>
      </c>
      <c r="C17" s="30"/>
      <c r="D17" s="30"/>
      <c r="E17" s="30"/>
      <c r="F17" s="30"/>
      <c r="G17" s="30"/>
      <c r="H17" s="30"/>
      <c r="I17" s="14">
        <f>I11+I13+I15</f>
        <v>1659130.4500000002</v>
      </c>
      <c r="J17" s="14">
        <f>J11+J13+J15</f>
        <v>2011575.57</v>
      </c>
      <c r="K17" s="14">
        <f aca="true" t="shared" si="4" ref="K17:S17">K11+K13+K15</f>
        <v>1571104.6</v>
      </c>
      <c r="L17" s="14">
        <f>L11+L13+L15</f>
        <v>2541868.86</v>
      </c>
      <c r="M17" s="14">
        <f>M11+M13+M15</f>
        <v>3210373.4699999997</v>
      </c>
      <c r="N17" s="14">
        <f>N11+N13+N15</f>
        <v>2354508.1499999994</v>
      </c>
      <c r="O17" s="14">
        <f t="shared" si="4"/>
        <v>3569543.81</v>
      </c>
      <c r="P17" s="14">
        <f t="shared" si="4"/>
        <v>2684106.62</v>
      </c>
      <c r="Q17" s="14">
        <f t="shared" si="4"/>
        <v>3307656.87</v>
      </c>
      <c r="R17" s="14">
        <f t="shared" si="4"/>
        <v>2500452.4000000004</v>
      </c>
      <c r="S17" s="14">
        <f t="shared" si="4"/>
        <v>3421036.05</v>
      </c>
      <c r="T17" s="14">
        <f>T11+T13+T15</f>
        <v>3138803.76</v>
      </c>
    </row>
    <row r="19" spans="2:20" ht="15.75">
      <c r="B19" s="27" t="s">
        <v>15</v>
      </c>
      <c r="C19" s="27"/>
      <c r="D19" s="27"/>
      <c r="E19" s="27"/>
      <c r="F19" s="27"/>
      <c r="G19" s="27"/>
      <c r="H19" s="27"/>
      <c r="I19" s="9" t="s">
        <v>1</v>
      </c>
      <c r="J19" s="9" t="s">
        <v>2</v>
      </c>
      <c r="K19" s="9" t="s">
        <v>3</v>
      </c>
      <c r="L19" s="9" t="s">
        <v>4</v>
      </c>
      <c r="M19" s="9" t="s">
        <v>5</v>
      </c>
      <c r="N19" s="9" t="s">
        <v>6</v>
      </c>
      <c r="O19" s="9" t="s">
        <v>7</v>
      </c>
      <c r="P19" s="9" t="s">
        <v>8</v>
      </c>
      <c r="Q19" s="9" t="s">
        <v>9</v>
      </c>
      <c r="R19" s="9" t="s">
        <v>10</v>
      </c>
      <c r="S19" s="9" t="s">
        <v>11</v>
      </c>
      <c r="T19" s="9" t="s">
        <v>12</v>
      </c>
    </row>
    <row r="20" spans="2:20" ht="15.75">
      <c r="B20" s="29" t="s">
        <v>32</v>
      </c>
      <c r="C20" s="29"/>
      <c r="D20" s="29"/>
      <c r="E20" s="29"/>
      <c r="F20" s="29"/>
      <c r="G20" s="29"/>
      <c r="H20" s="29"/>
      <c r="I20" s="12">
        <v>383.78</v>
      </c>
      <c r="J20" s="12">
        <v>1265.51</v>
      </c>
      <c r="K20" s="12">
        <v>4690.86</v>
      </c>
      <c r="L20" s="12">
        <v>4296.67</v>
      </c>
      <c r="M20" s="12">
        <v>617.74</v>
      </c>
      <c r="N20" s="12">
        <v>3025.36</v>
      </c>
      <c r="O20" s="12">
        <v>4372.24</v>
      </c>
      <c r="P20" s="12">
        <v>3515.77</v>
      </c>
      <c r="Q20" s="12">
        <v>1651.54</v>
      </c>
      <c r="R20" s="12">
        <v>4143.33</v>
      </c>
      <c r="S20" s="12">
        <v>5546.53</v>
      </c>
      <c r="T20" s="12">
        <v>0</v>
      </c>
    </row>
    <row r="21" spans="2:20" ht="15.75">
      <c r="B21" s="24" t="s">
        <v>33</v>
      </c>
      <c r="C21" s="24"/>
      <c r="D21" s="24"/>
      <c r="E21" s="24"/>
      <c r="F21" s="24"/>
      <c r="G21" s="24"/>
      <c r="H21" s="24"/>
      <c r="I21" s="12">
        <v>1431.89</v>
      </c>
      <c r="J21" s="12">
        <v>1704.29</v>
      </c>
      <c r="K21" s="12">
        <v>759.04</v>
      </c>
      <c r="L21" s="12">
        <v>1330.1</v>
      </c>
      <c r="M21" s="12">
        <v>186.55</v>
      </c>
      <c r="N21" s="12">
        <v>780.1</v>
      </c>
      <c r="O21" s="12">
        <v>1398.55</v>
      </c>
      <c r="P21" s="12">
        <v>2598.6</v>
      </c>
      <c r="Q21" s="12">
        <v>839.85</v>
      </c>
      <c r="R21" s="12">
        <v>1682.1</v>
      </c>
      <c r="S21" s="12">
        <v>1123.75</v>
      </c>
      <c r="T21" s="12">
        <v>1472</v>
      </c>
    </row>
    <row r="22" spans="2:20" ht="15.75">
      <c r="B22" s="24" t="s">
        <v>34</v>
      </c>
      <c r="C22" s="24"/>
      <c r="D22" s="24"/>
      <c r="E22" s="24"/>
      <c r="F22" s="24"/>
      <c r="G22" s="24"/>
      <c r="H22" s="24"/>
      <c r="I22" s="12">
        <v>0</v>
      </c>
      <c r="J22" s="12">
        <v>0</v>
      </c>
      <c r="K22" s="12">
        <v>1365</v>
      </c>
      <c r="L22" s="12">
        <v>4526</v>
      </c>
      <c r="M22" s="12">
        <v>6223</v>
      </c>
      <c r="N22" s="12">
        <v>6428</v>
      </c>
      <c r="O22" s="12">
        <v>800</v>
      </c>
      <c r="P22" s="12">
        <v>2155</v>
      </c>
      <c r="Q22" s="12">
        <v>2925</v>
      </c>
      <c r="R22" s="12">
        <v>959</v>
      </c>
      <c r="S22" s="12">
        <v>1444</v>
      </c>
      <c r="T22" s="12">
        <v>8174</v>
      </c>
    </row>
    <row r="23" spans="2:20" ht="15.75">
      <c r="B23" s="24" t="s">
        <v>35</v>
      </c>
      <c r="C23" s="24"/>
      <c r="D23" s="24"/>
      <c r="E23" s="24"/>
      <c r="F23" s="24"/>
      <c r="G23" s="24"/>
      <c r="H23" s="24"/>
      <c r="I23" s="12">
        <v>0</v>
      </c>
      <c r="J23" s="12">
        <v>33</v>
      </c>
      <c r="K23" s="12">
        <v>448</v>
      </c>
      <c r="L23" s="12">
        <v>411.1</v>
      </c>
      <c r="M23" s="12">
        <v>460</v>
      </c>
      <c r="N23" s="12">
        <v>534</v>
      </c>
      <c r="O23" s="12">
        <v>652</v>
      </c>
      <c r="P23" s="12">
        <v>334.3</v>
      </c>
      <c r="Q23" s="12">
        <v>324</v>
      </c>
      <c r="R23" s="12">
        <v>363</v>
      </c>
      <c r="S23" s="12">
        <v>375</v>
      </c>
      <c r="T23" s="12">
        <v>809.5</v>
      </c>
    </row>
    <row r="24" spans="2:20" ht="15.75">
      <c r="B24" s="24" t="s">
        <v>36</v>
      </c>
      <c r="C24" s="24"/>
      <c r="D24" s="24"/>
      <c r="E24" s="24"/>
      <c r="F24" s="24"/>
      <c r="G24" s="24"/>
      <c r="H24" s="24"/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8</v>
      </c>
      <c r="O24" s="12">
        <v>8</v>
      </c>
      <c r="P24" s="12">
        <v>8</v>
      </c>
      <c r="Q24" s="12">
        <v>8</v>
      </c>
      <c r="R24" s="12">
        <v>8</v>
      </c>
      <c r="S24" s="12">
        <v>8</v>
      </c>
      <c r="T24" s="12">
        <v>0</v>
      </c>
    </row>
    <row r="25" spans="2:20" s="11" customFormat="1" ht="15.75">
      <c r="B25" s="26" t="s">
        <v>14</v>
      </c>
      <c r="C25" s="26"/>
      <c r="D25" s="26"/>
      <c r="E25" s="26"/>
      <c r="F25" s="26"/>
      <c r="G25" s="26"/>
      <c r="H25" s="26"/>
      <c r="I25" s="10">
        <f>SUM(I20:I24)</f>
        <v>1815.67</v>
      </c>
      <c r="J25" s="10">
        <f>SUM(J20:J24)</f>
        <v>3002.8</v>
      </c>
      <c r="K25" s="10">
        <f aca="true" t="shared" si="5" ref="K25:T25">SUM(K20:K24)</f>
        <v>7262.9</v>
      </c>
      <c r="L25" s="10">
        <f t="shared" si="5"/>
        <v>10563.87</v>
      </c>
      <c r="M25" s="10">
        <f t="shared" si="5"/>
        <v>7487.29</v>
      </c>
      <c r="N25" s="10">
        <f>SUM(N20:N24)</f>
        <v>10775.46</v>
      </c>
      <c r="O25" s="10">
        <f t="shared" si="5"/>
        <v>7230.79</v>
      </c>
      <c r="P25" s="10">
        <f t="shared" si="5"/>
        <v>8611.669999999998</v>
      </c>
      <c r="Q25" s="10">
        <f t="shared" si="5"/>
        <v>5748.389999999999</v>
      </c>
      <c r="R25" s="10">
        <f t="shared" si="5"/>
        <v>7155.43</v>
      </c>
      <c r="S25" s="10">
        <f t="shared" si="5"/>
        <v>8497.279999999999</v>
      </c>
      <c r="T25" s="10">
        <f t="shared" si="5"/>
        <v>10455.5</v>
      </c>
    </row>
    <row r="26" spans="2:20" ht="15.75">
      <c r="B26" s="27" t="s">
        <v>16</v>
      </c>
      <c r="C26" s="27"/>
      <c r="D26" s="27"/>
      <c r="E26" s="27"/>
      <c r="F26" s="27"/>
      <c r="G26" s="27"/>
      <c r="H26" s="27"/>
      <c r="I26" s="5" t="str">
        <f>I19</f>
        <v>Janeiro</v>
      </c>
      <c r="J26" s="5" t="str">
        <f aca="true" t="shared" si="6" ref="J26:T26">J19</f>
        <v>Fevereiro</v>
      </c>
      <c r="K26" s="5" t="str">
        <f t="shared" si="6"/>
        <v>Março</v>
      </c>
      <c r="L26" s="5" t="str">
        <f t="shared" si="6"/>
        <v>Abril</v>
      </c>
      <c r="M26" s="5" t="str">
        <f t="shared" si="6"/>
        <v>Maio</v>
      </c>
      <c r="N26" s="5" t="str">
        <f t="shared" si="6"/>
        <v>Junho</v>
      </c>
      <c r="O26" s="5" t="str">
        <f t="shared" si="6"/>
        <v>Julho</v>
      </c>
      <c r="P26" s="5" t="str">
        <f t="shared" si="6"/>
        <v>Agosto</v>
      </c>
      <c r="Q26" s="5" t="str">
        <f t="shared" si="6"/>
        <v>Setembro</v>
      </c>
      <c r="R26" s="5" t="str">
        <f t="shared" si="6"/>
        <v>Outubro</v>
      </c>
      <c r="S26" s="5" t="str">
        <f t="shared" si="6"/>
        <v>Novembro</v>
      </c>
      <c r="T26" s="5" t="str">
        <f t="shared" si="6"/>
        <v>Dezembro</v>
      </c>
    </row>
    <row r="27" spans="2:20" ht="15.75">
      <c r="B27" s="24" t="s">
        <v>37</v>
      </c>
      <c r="C27" s="24"/>
      <c r="D27" s="24"/>
      <c r="E27" s="24"/>
      <c r="F27" s="24"/>
      <c r="G27" s="24"/>
      <c r="H27" s="24"/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</row>
    <row r="28" spans="2:20" ht="15.75">
      <c r="B28" s="24" t="s">
        <v>38</v>
      </c>
      <c r="C28" s="24"/>
      <c r="D28" s="24"/>
      <c r="E28" s="24"/>
      <c r="F28" s="24"/>
      <c r="G28" s="24"/>
      <c r="H28" s="24"/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5.94</v>
      </c>
      <c r="Q28" s="12">
        <v>0</v>
      </c>
      <c r="R28" s="12">
        <v>0</v>
      </c>
      <c r="S28" s="12">
        <v>0</v>
      </c>
      <c r="T28" s="12">
        <v>0</v>
      </c>
    </row>
    <row r="29" spans="2:20" ht="15.75">
      <c r="B29" s="24" t="s">
        <v>39</v>
      </c>
      <c r="C29" s="24"/>
      <c r="D29" s="24"/>
      <c r="E29" s="24"/>
      <c r="F29" s="24"/>
      <c r="G29" s="24"/>
      <c r="H29" s="24"/>
      <c r="I29" s="12">
        <v>0</v>
      </c>
      <c r="J29" s="12">
        <v>0</v>
      </c>
      <c r="K29" s="12">
        <v>0.01</v>
      </c>
      <c r="L29" s="12">
        <v>0</v>
      </c>
      <c r="M29" s="12">
        <v>0</v>
      </c>
      <c r="N29" s="12">
        <v>0</v>
      </c>
      <c r="O29" s="12">
        <v>0</v>
      </c>
      <c r="P29" s="12">
        <v>8898</v>
      </c>
      <c r="Q29" s="12">
        <v>0</v>
      </c>
      <c r="R29" s="12">
        <v>0</v>
      </c>
      <c r="S29" s="12">
        <v>0</v>
      </c>
      <c r="T29" s="12">
        <v>0</v>
      </c>
    </row>
    <row r="30" spans="2:20" ht="15.75">
      <c r="B30" s="24" t="s">
        <v>40</v>
      </c>
      <c r="C30" s="24"/>
      <c r="D30" s="24"/>
      <c r="E30" s="24"/>
      <c r="F30" s="24"/>
      <c r="G30" s="24"/>
      <c r="H30" s="24"/>
      <c r="I30" s="12">
        <v>0</v>
      </c>
      <c r="J30" s="12">
        <v>373.38</v>
      </c>
      <c r="K30" s="12">
        <v>2362.43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8</v>
      </c>
    </row>
    <row r="31" spans="2:20" ht="15.75">
      <c r="B31" s="24" t="s">
        <v>41</v>
      </c>
      <c r="C31" s="24"/>
      <c r="D31" s="24"/>
      <c r="E31" s="24"/>
      <c r="F31" s="24"/>
      <c r="G31" s="24"/>
      <c r="H31" s="24"/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5258</v>
      </c>
      <c r="R31" s="12">
        <v>6286</v>
      </c>
      <c r="S31" s="12">
        <v>6890</v>
      </c>
      <c r="T31" s="12">
        <v>428.43</v>
      </c>
    </row>
    <row r="32" spans="2:20" ht="15.75">
      <c r="B32" s="25" t="s">
        <v>42</v>
      </c>
      <c r="C32" s="25"/>
      <c r="D32" s="25"/>
      <c r="E32" s="25"/>
      <c r="F32" s="25"/>
      <c r="G32" s="25"/>
      <c r="H32" s="25"/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2:20" ht="15.75">
      <c r="B33" s="25" t="s">
        <v>43</v>
      </c>
      <c r="C33" s="25"/>
      <c r="D33" s="25"/>
      <c r="E33" s="25"/>
      <c r="F33" s="25"/>
      <c r="G33" s="25"/>
      <c r="H33" s="25"/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</row>
    <row r="34" spans="2:24" s="11" customFormat="1" ht="15.75">
      <c r="B34" s="26" t="s">
        <v>17</v>
      </c>
      <c r="C34" s="26"/>
      <c r="D34" s="26"/>
      <c r="E34" s="26"/>
      <c r="F34" s="26"/>
      <c r="G34" s="26"/>
      <c r="H34" s="26"/>
      <c r="I34" s="10">
        <f>SUM(I27:I33)</f>
        <v>0</v>
      </c>
      <c r="J34" s="10">
        <f>SUM(J27:J33)</f>
        <v>373.38</v>
      </c>
      <c r="K34" s="10">
        <f aca="true" t="shared" si="7" ref="K34:T34">SUM(K27:K33)</f>
        <v>2362.44</v>
      </c>
      <c r="L34" s="10">
        <f t="shared" si="7"/>
        <v>0</v>
      </c>
      <c r="M34" s="10">
        <f t="shared" si="7"/>
        <v>0</v>
      </c>
      <c r="N34" s="10">
        <f t="shared" si="7"/>
        <v>0</v>
      </c>
      <c r="O34" s="10">
        <f t="shared" si="7"/>
        <v>0</v>
      </c>
      <c r="P34" s="10">
        <f t="shared" si="7"/>
        <v>8903.94</v>
      </c>
      <c r="Q34" s="10">
        <f t="shared" si="7"/>
        <v>5258</v>
      </c>
      <c r="R34" s="10">
        <f t="shared" si="7"/>
        <v>6286</v>
      </c>
      <c r="S34" s="10">
        <f t="shared" si="7"/>
        <v>6890</v>
      </c>
      <c r="T34" s="10">
        <f t="shared" si="7"/>
        <v>436.43</v>
      </c>
      <c r="V34" s="21"/>
      <c r="W34" s="21"/>
      <c r="X34" s="21"/>
    </row>
    <row r="35" spans="2:20" ht="15.75">
      <c r="B35" s="27" t="s">
        <v>18</v>
      </c>
      <c r="C35" s="27"/>
      <c r="D35" s="27"/>
      <c r="E35" s="27"/>
      <c r="F35" s="27"/>
      <c r="G35" s="27"/>
      <c r="H35" s="27"/>
      <c r="I35" s="5" t="str">
        <f>I26</f>
        <v>Janeiro</v>
      </c>
      <c r="J35" s="5" t="str">
        <f aca="true" t="shared" si="8" ref="J35:T35">J26</f>
        <v>Fevereiro</v>
      </c>
      <c r="K35" s="5" t="str">
        <f t="shared" si="8"/>
        <v>Março</v>
      </c>
      <c r="L35" s="5" t="str">
        <f t="shared" si="8"/>
        <v>Abril</v>
      </c>
      <c r="M35" s="5" t="str">
        <f t="shared" si="8"/>
        <v>Maio</v>
      </c>
      <c r="N35" s="5" t="str">
        <f t="shared" si="8"/>
        <v>Junho</v>
      </c>
      <c r="O35" s="5" t="str">
        <f t="shared" si="8"/>
        <v>Julho</v>
      </c>
      <c r="P35" s="5" t="str">
        <f t="shared" si="8"/>
        <v>Agosto</v>
      </c>
      <c r="Q35" s="5" t="str">
        <f t="shared" si="8"/>
        <v>Setembro</v>
      </c>
      <c r="R35" s="5" t="str">
        <f t="shared" si="8"/>
        <v>Outubro</v>
      </c>
      <c r="S35" s="5" t="str">
        <f t="shared" si="8"/>
        <v>Novembro</v>
      </c>
      <c r="T35" s="5" t="str">
        <f t="shared" si="8"/>
        <v>Dezembro</v>
      </c>
    </row>
    <row r="36" spans="2:20" ht="15.75">
      <c r="B36" s="24" t="str">
        <f aca="true" t="shared" si="9" ref="B36:B42">B27</f>
        <v>Banco do Brasil S/A - Agência 4634-5 C/C 10.359-4 (Diária)</v>
      </c>
      <c r="C36" s="24"/>
      <c r="D36" s="24"/>
      <c r="E36" s="24"/>
      <c r="F36" s="24"/>
      <c r="G36" s="24"/>
      <c r="H36" s="24"/>
      <c r="I36" s="12">
        <v>888769.56</v>
      </c>
      <c r="J36" s="12">
        <v>1165260.33</v>
      </c>
      <c r="K36" s="12">
        <v>767775.14</v>
      </c>
      <c r="L36" s="12">
        <v>1594113.05</v>
      </c>
      <c r="M36" s="12">
        <v>2142310.93</v>
      </c>
      <c r="N36" s="12">
        <v>1227171.67</v>
      </c>
      <c r="O36" s="12">
        <v>2367500.33</v>
      </c>
      <c r="P36" s="12">
        <v>1417805.04</v>
      </c>
      <c r="Q36" s="12">
        <v>1974277.25</v>
      </c>
      <c r="R36" s="12">
        <v>1129903.01</v>
      </c>
      <c r="S36" s="12">
        <v>2011988.57</v>
      </c>
      <c r="T36" s="12">
        <v>1691929.66</v>
      </c>
    </row>
    <row r="37" spans="2:20" ht="15.75">
      <c r="B37" s="24" t="str">
        <f t="shared" si="9"/>
        <v>Banco do Brasil S/A - Agência 4634-5 C/C 109.282-0 (Loja MCP)</v>
      </c>
      <c r="C37" s="24"/>
      <c r="D37" s="24"/>
      <c r="E37" s="24"/>
      <c r="F37" s="24"/>
      <c r="G37" s="24"/>
      <c r="H37" s="24"/>
      <c r="I37" s="12">
        <v>40857.35</v>
      </c>
      <c r="J37" s="12">
        <v>42778.58</v>
      </c>
      <c r="K37" s="12">
        <v>44056.5</v>
      </c>
      <c r="L37" s="12">
        <v>49704.88</v>
      </c>
      <c r="M37" s="12">
        <v>49973.86</v>
      </c>
      <c r="N37" s="12">
        <v>51755.41</v>
      </c>
      <c r="O37" s="12">
        <v>51074.48</v>
      </c>
      <c r="P37" s="12">
        <v>58587.93</v>
      </c>
      <c r="Q37" s="12">
        <v>61916.55</v>
      </c>
      <c r="R37" s="12">
        <v>68763.38</v>
      </c>
      <c r="S37" s="12">
        <v>62412.51</v>
      </c>
      <c r="T37" s="12">
        <v>65948.51</v>
      </c>
    </row>
    <row r="38" spans="2:20" ht="15.75">
      <c r="B38" s="24" t="str">
        <f t="shared" si="9"/>
        <v>Banco do Brasil S/A - Agência 4634-5 C/C 600-0 (Captação)</v>
      </c>
      <c r="C38" s="24"/>
      <c r="D38" s="24"/>
      <c r="E38" s="24"/>
      <c r="F38" s="24"/>
      <c r="G38" s="24"/>
      <c r="H38" s="24"/>
      <c r="I38" s="12">
        <v>78451.83</v>
      </c>
      <c r="J38" s="12">
        <v>80522.22</v>
      </c>
      <c r="K38" s="12">
        <v>19032.42</v>
      </c>
      <c r="L38" s="12">
        <v>18555.44</v>
      </c>
      <c r="M38" s="12">
        <v>42759.54</v>
      </c>
      <c r="N38" s="12">
        <v>87208.07</v>
      </c>
      <c r="O38" s="12">
        <v>122830.02</v>
      </c>
      <c r="P38" s="12">
        <v>147715.82</v>
      </c>
      <c r="Q38" s="12">
        <v>166739.08</v>
      </c>
      <c r="R38" s="12">
        <v>171116.04</v>
      </c>
      <c r="S38" s="12">
        <v>177285.33</v>
      </c>
      <c r="T38" s="12">
        <v>185324.02</v>
      </c>
    </row>
    <row r="39" spans="2:23" ht="15.75">
      <c r="B39" s="24" t="str">
        <f t="shared" si="9"/>
        <v>Banco do Brasil S/A - Agência 4634-5 C/C 609-2 (PP/Sócios)</v>
      </c>
      <c r="C39" s="24"/>
      <c r="D39" s="24"/>
      <c r="E39" s="24"/>
      <c r="F39" s="24"/>
      <c r="G39" s="24"/>
      <c r="H39" s="24"/>
      <c r="I39" s="12">
        <v>0</v>
      </c>
      <c r="J39" s="12">
        <v>0</v>
      </c>
      <c r="K39" s="12">
        <v>0</v>
      </c>
      <c r="L39" s="12">
        <v>6888.64</v>
      </c>
      <c r="M39" s="12">
        <v>8597.19</v>
      </c>
      <c r="N39" s="12">
        <v>11257.93</v>
      </c>
      <c r="O39" s="12">
        <v>13716.81</v>
      </c>
      <c r="P39" s="12">
        <v>16824.76</v>
      </c>
      <c r="Q39" s="12">
        <v>20098.09</v>
      </c>
      <c r="R39" s="12">
        <v>22714.48</v>
      </c>
      <c r="S39" s="12">
        <v>24255.52</v>
      </c>
      <c r="T39" s="12">
        <v>25640.61</v>
      </c>
      <c r="V39" s="37"/>
      <c r="W39" s="38"/>
    </row>
    <row r="40" spans="2:20" ht="15.75">
      <c r="B40" s="24" t="str">
        <f t="shared" si="9"/>
        <v>CEF - Agência 2105-9 C/C 003/00001346-4 (Bilheteria MFL/ACS)</v>
      </c>
      <c r="C40" s="24"/>
      <c r="D40" s="24"/>
      <c r="E40" s="24"/>
      <c r="F40" s="24"/>
      <c r="G40" s="24"/>
      <c r="H40" s="24"/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35100.71</v>
      </c>
      <c r="Q40" s="12">
        <v>62339.83</v>
      </c>
      <c r="R40" s="12">
        <v>77404.54</v>
      </c>
      <c r="S40" s="12">
        <v>105803.4</v>
      </c>
      <c r="T40" s="12">
        <v>124257.58</v>
      </c>
    </row>
    <row r="41" spans="2:20" s="6" customFormat="1" ht="15.75">
      <c r="B41" s="25" t="str">
        <f t="shared" si="9"/>
        <v>Banco do Brasil - Agência 4634-5 C/C 10.366-7 (Reserva de Contingência)</v>
      </c>
      <c r="C41" s="25"/>
      <c r="D41" s="25"/>
      <c r="E41" s="25"/>
      <c r="F41" s="25"/>
      <c r="G41" s="25"/>
      <c r="H41" s="25"/>
      <c r="I41" s="13">
        <v>307699.06</v>
      </c>
      <c r="J41" s="13">
        <v>315261.49</v>
      </c>
      <c r="K41" s="13">
        <v>319738.62</v>
      </c>
      <c r="L41" s="13">
        <v>330869.06</v>
      </c>
      <c r="M41" s="13">
        <v>337804.84</v>
      </c>
      <c r="N41" s="13">
        <v>340399.92</v>
      </c>
      <c r="O41" s="13">
        <v>353007.3</v>
      </c>
      <c r="P41" s="13">
        <v>355669.86</v>
      </c>
      <c r="Q41" s="13">
        <v>372832.76</v>
      </c>
      <c r="R41" s="13">
        <v>375082.06</v>
      </c>
      <c r="S41" s="13">
        <v>383525.24</v>
      </c>
      <c r="T41" s="13">
        <v>391493.63</v>
      </c>
    </row>
    <row r="42" spans="2:20" s="6" customFormat="1" ht="15.75">
      <c r="B42" s="25" t="str">
        <f t="shared" si="9"/>
        <v>Banco do Brasil - Agência 4634-5 C/C 10.360-8 (Fundo de Reserva)</v>
      </c>
      <c r="C42" s="25"/>
      <c r="D42" s="25"/>
      <c r="E42" s="25"/>
      <c r="F42" s="25"/>
      <c r="G42" s="25"/>
      <c r="H42" s="25"/>
      <c r="I42" s="13">
        <v>341536.98</v>
      </c>
      <c r="J42" s="13">
        <v>404376.77</v>
      </c>
      <c r="K42" s="13">
        <v>410876.58</v>
      </c>
      <c r="L42" s="13">
        <v>531173.92</v>
      </c>
      <c r="M42" s="13">
        <v>621439.82</v>
      </c>
      <c r="N42" s="13">
        <v>625939.69</v>
      </c>
      <c r="O42" s="13">
        <v>630421.08</v>
      </c>
      <c r="P42" s="13">
        <v>634886.89</v>
      </c>
      <c r="Q42" s="13">
        <v>638446.92</v>
      </c>
      <c r="R42" s="13">
        <v>642027.46</v>
      </c>
      <c r="S42" s="13">
        <v>640378.2</v>
      </c>
      <c r="T42" s="13">
        <v>643317.82</v>
      </c>
    </row>
    <row r="43" spans="2:20" ht="15.75">
      <c r="B43" s="26" t="s">
        <v>19</v>
      </c>
      <c r="C43" s="26"/>
      <c r="D43" s="26"/>
      <c r="E43" s="26"/>
      <c r="F43" s="26"/>
      <c r="G43" s="26"/>
      <c r="H43" s="26"/>
      <c r="I43" s="10">
        <f aca="true" t="shared" si="10" ref="I43:T43">SUM(I36:I42)</f>
        <v>1657314.78</v>
      </c>
      <c r="J43" s="10">
        <f>SUM(J36:J42)</f>
        <v>2008199.3900000001</v>
      </c>
      <c r="K43" s="10">
        <f t="shared" si="10"/>
        <v>1561479.2600000002</v>
      </c>
      <c r="L43" s="10">
        <f t="shared" si="10"/>
        <v>2531304.9899999998</v>
      </c>
      <c r="M43" s="10">
        <f t="shared" si="10"/>
        <v>3202886.1799999997</v>
      </c>
      <c r="N43" s="10">
        <f t="shared" si="10"/>
        <v>2343732.6899999995</v>
      </c>
      <c r="O43" s="10">
        <f t="shared" si="10"/>
        <v>3538550.02</v>
      </c>
      <c r="P43" s="10">
        <f t="shared" si="10"/>
        <v>2666591.0100000002</v>
      </c>
      <c r="Q43" s="10">
        <f t="shared" si="10"/>
        <v>3296650.4799999995</v>
      </c>
      <c r="R43" s="10">
        <f t="shared" si="10"/>
        <v>2487010.97</v>
      </c>
      <c r="S43" s="10">
        <f t="shared" si="10"/>
        <v>3405648.7700000005</v>
      </c>
      <c r="T43" s="10">
        <f t="shared" si="10"/>
        <v>3127911.83</v>
      </c>
    </row>
    <row r="44" spans="2:20" ht="15.75">
      <c r="B44" s="27" t="s">
        <v>22</v>
      </c>
      <c r="C44" s="27"/>
      <c r="D44" s="27"/>
      <c r="E44" s="27"/>
      <c r="F44" s="27"/>
      <c r="G44" s="27"/>
      <c r="H44" s="27"/>
      <c r="I44" s="5" t="str">
        <f>I35</f>
        <v>Janeiro</v>
      </c>
      <c r="J44" s="5" t="str">
        <f aca="true" t="shared" si="11" ref="J44:T44">J35</f>
        <v>Fevereiro</v>
      </c>
      <c r="K44" s="5" t="str">
        <f t="shared" si="11"/>
        <v>Março</v>
      </c>
      <c r="L44" s="5" t="str">
        <f t="shared" si="11"/>
        <v>Abril</v>
      </c>
      <c r="M44" s="5" t="str">
        <f t="shared" si="11"/>
        <v>Maio</v>
      </c>
      <c r="N44" s="5" t="str">
        <f t="shared" si="11"/>
        <v>Junho</v>
      </c>
      <c r="O44" s="5" t="str">
        <f t="shared" si="11"/>
        <v>Julho</v>
      </c>
      <c r="P44" s="5" t="str">
        <f t="shared" si="11"/>
        <v>Agosto</v>
      </c>
      <c r="Q44" s="5" t="str">
        <f t="shared" si="11"/>
        <v>Setembro</v>
      </c>
      <c r="R44" s="5" t="str">
        <f t="shared" si="11"/>
        <v>Outubro</v>
      </c>
      <c r="S44" s="5" t="str">
        <f t="shared" si="11"/>
        <v>Novembro</v>
      </c>
      <c r="T44" s="5" t="str">
        <f t="shared" si="11"/>
        <v>Dezembro</v>
      </c>
    </row>
    <row r="45" spans="2:20" ht="15.75">
      <c r="B45" s="24" t="s">
        <v>23</v>
      </c>
      <c r="C45" s="24"/>
      <c r="D45" s="24"/>
      <c r="E45" s="24"/>
      <c r="F45" s="24"/>
      <c r="G45" s="24"/>
      <c r="H45" s="24"/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23763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</row>
    <row r="46" spans="22:23" ht="15.75">
      <c r="V46" s="37"/>
      <c r="W46" s="38"/>
    </row>
    <row r="47" spans="2:20" ht="15.75">
      <c r="B47" s="23" t="s">
        <v>27</v>
      </c>
      <c r="C47" s="23"/>
      <c r="D47" s="23"/>
      <c r="E47" s="23"/>
      <c r="F47" s="23"/>
      <c r="G47" s="23"/>
      <c r="H47" s="23"/>
      <c r="I47" s="19">
        <f>(I11+I15)/I17</f>
        <v>0.6086889731907458</v>
      </c>
      <c r="J47" s="19">
        <f aca="true" t="shared" si="12" ref="J47:R47">(J11+J15)/J17</f>
        <v>0.6422514417392731</v>
      </c>
      <c r="K47" s="19">
        <f t="shared" si="12"/>
        <v>0.534967181688603</v>
      </c>
      <c r="L47" s="19">
        <f t="shared" si="12"/>
        <v>0.6608625277387441</v>
      </c>
      <c r="M47" s="19">
        <f t="shared" si="12"/>
        <v>0.7012046514326572</v>
      </c>
      <c r="N47" s="19">
        <f t="shared" si="12"/>
        <v>0.5895789912640567</v>
      </c>
      <c r="O47" s="19">
        <f t="shared" si="12"/>
        <v>0.7244946602854554</v>
      </c>
      <c r="P47" s="19">
        <f t="shared" si="12"/>
        <v>0.6309547681082803</v>
      </c>
      <c r="Q47" s="19">
        <f t="shared" si="12"/>
        <v>0.6942610071884512</v>
      </c>
      <c r="R47" s="19">
        <f t="shared" si="12"/>
        <v>0.5932298011351865</v>
      </c>
      <c r="S47" s="19">
        <f>(S11+S15)/S17</f>
        <v>0.7007036976415376</v>
      </c>
      <c r="T47" s="19">
        <f>(T11+T15)/T17</f>
        <v>0.6703166145053937</v>
      </c>
    </row>
    <row r="48" spans="2:20" s="6" customFormat="1" ht="15.75">
      <c r="B48" s="28" t="s">
        <v>28</v>
      </c>
      <c r="C48" s="28"/>
      <c r="D48" s="28"/>
      <c r="E48" s="28"/>
      <c r="F48" s="28"/>
      <c r="G48" s="28"/>
      <c r="H48" s="28"/>
      <c r="I48" s="20">
        <f>(I42+I33)/I17</f>
        <v>0.2058529996842623</v>
      </c>
      <c r="J48" s="20">
        <f aca="true" t="shared" si="13" ref="J48:T48">(J42+J33)/J17</f>
        <v>0.20102489612160085</v>
      </c>
      <c r="K48" s="20">
        <f t="shared" si="13"/>
        <v>0.2615208306308822</v>
      </c>
      <c r="L48" s="20">
        <f t="shared" si="13"/>
        <v>0.20896983646906162</v>
      </c>
      <c r="M48" s="20">
        <f t="shared" si="13"/>
        <v>0.1935724381624671</v>
      </c>
      <c r="N48" s="20">
        <f t="shared" si="13"/>
        <v>0.2658473235694683</v>
      </c>
      <c r="O48" s="20">
        <f t="shared" si="13"/>
        <v>0.1766111059440954</v>
      </c>
      <c r="P48" s="20">
        <f t="shared" si="13"/>
        <v>0.23653564477256123</v>
      </c>
      <c r="Q48" s="20">
        <f t="shared" si="13"/>
        <v>0.19302090425117163</v>
      </c>
      <c r="R48" s="20">
        <f t="shared" si="13"/>
        <v>0.2567645198924802</v>
      </c>
      <c r="S48" s="20">
        <f t="shared" si="13"/>
        <v>0.1871883811338381</v>
      </c>
      <c r="T48" s="20">
        <f t="shared" si="13"/>
        <v>0.20495636847331927</v>
      </c>
    </row>
    <row r="49" spans="2:20" s="6" customFormat="1" ht="15.75">
      <c r="B49" s="28" t="s">
        <v>29</v>
      </c>
      <c r="C49" s="28"/>
      <c r="D49" s="28"/>
      <c r="E49" s="28"/>
      <c r="F49" s="28"/>
      <c r="G49" s="28"/>
      <c r="H49" s="28"/>
      <c r="I49" s="20">
        <f>(I41+I32)/I17</f>
        <v>0.18545802712499188</v>
      </c>
      <c r="J49" s="20">
        <f aca="true" t="shared" si="14" ref="J49:T49">(J41+J32)/J17</f>
        <v>0.15672366213912609</v>
      </c>
      <c r="K49" s="20">
        <f t="shared" si="14"/>
        <v>0.2035119876805147</v>
      </c>
      <c r="L49" s="20">
        <f t="shared" si="14"/>
        <v>0.13016763579219426</v>
      </c>
      <c r="M49" s="20">
        <f t="shared" si="14"/>
        <v>0.10522291040487575</v>
      </c>
      <c r="N49" s="20">
        <f t="shared" si="14"/>
        <v>0.14457368516647523</v>
      </c>
      <c r="O49" s="20">
        <f t="shared" si="14"/>
        <v>0.09889423377044922</v>
      </c>
      <c r="P49" s="20">
        <f t="shared" si="14"/>
        <v>0.13250958711915847</v>
      </c>
      <c r="Q49" s="20">
        <f t="shared" si="14"/>
        <v>0.11271808856037718</v>
      </c>
      <c r="R49" s="20">
        <f t="shared" si="14"/>
        <v>0.15000567897233313</v>
      </c>
      <c r="S49" s="20">
        <f t="shared" si="14"/>
        <v>0.11210792122462433</v>
      </c>
      <c r="T49" s="20">
        <f t="shared" si="14"/>
        <v>0.12472701702128712</v>
      </c>
    </row>
    <row r="50" spans="2:20" ht="15.75">
      <c r="B50" s="23" t="s">
        <v>13</v>
      </c>
      <c r="C50" s="23"/>
      <c r="D50" s="23"/>
      <c r="E50" s="23"/>
      <c r="F50" s="23"/>
      <c r="G50" s="23"/>
      <c r="H50" s="23"/>
      <c r="I50" s="19">
        <f aca="true" t="shared" si="15" ref="I50:N50">SUM(I47:I49)</f>
        <v>1</v>
      </c>
      <c r="J50" s="19">
        <f t="shared" si="15"/>
        <v>1</v>
      </c>
      <c r="K50" s="19">
        <f t="shared" si="15"/>
        <v>1</v>
      </c>
      <c r="L50" s="19">
        <f t="shared" si="15"/>
        <v>1</v>
      </c>
      <c r="M50" s="19">
        <f t="shared" si="15"/>
        <v>1</v>
      </c>
      <c r="N50" s="19">
        <f t="shared" si="15"/>
        <v>1.0000000000000002</v>
      </c>
      <c r="O50" s="19">
        <f aca="true" t="shared" si="16" ref="O50:T50">SUM(O47:O49)</f>
        <v>1</v>
      </c>
      <c r="P50" s="19">
        <f t="shared" si="16"/>
        <v>1</v>
      </c>
      <c r="Q50" s="19">
        <f t="shared" si="16"/>
        <v>1</v>
      </c>
      <c r="R50" s="19">
        <f t="shared" si="16"/>
        <v>1</v>
      </c>
      <c r="S50" s="19">
        <f t="shared" si="16"/>
        <v>1</v>
      </c>
      <c r="T50" s="19">
        <f t="shared" si="16"/>
        <v>1</v>
      </c>
    </row>
    <row r="51" ht="15.75">
      <c r="B51" s="22" t="s">
        <v>31</v>
      </c>
    </row>
  </sheetData>
  <sheetProtection/>
  <mergeCells count="43">
    <mergeCell ref="V46:W46"/>
    <mergeCell ref="B41:H41"/>
    <mergeCell ref="B42:H42"/>
    <mergeCell ref="B45:H45"/>
    <mergeCell ref="B38:H38"/>
    <mergeCell ref="B39:H39"/>
    <mergeCell ref="B40:H40"/>
    <mergeCell ref="B43:H43"/>
    <mergeCell ref="V39:W39"/>
    <mergeCell ref="B17:H17"/>
    <mergeCell ref="B25:H25"/>
    <mergeCell ref="B26:H26"/>
    <mergeCell ref="B21:H21"/>
    <mergeCell ref="B22:H22"/>
    <mergeCell ref="B23:H23"/>
    <mergeCell ref="B24:H24"/>
    <mergeCell ref="B19:H19"/>
    <mergeCell ref="B15:H15"/>
    <mergeCell ref="B5:H5"/>
    <mergeCell ref="B7:H7"/>
    <mergeCell ref="B11:H11"/>
    <mergeCell ref="B10:H10"/>
    <mergeCell ref="B13:H13"/>
    <mergeCell ref="B6:H6"/>
    <mergeCell ref="B8:H8"/>
    <mergeCell ref="B9:H9"/>
    <mergeCell ref="B29:H29"/>
    <mergeCell ref="B30:H30"/>
    <mergeCell ref="B20:H20"/>
    <mergeCell ref="B48:H48"/>
    <mergeCell ref="B44:H44"/>
    <mergeCell ref="B27:H27"/>
    <mergeCell ref="B47:H47"/>
    <mergeCell ref="B28:H28"/>
    <mergeCell ref="B50:H50"/>
    <mergeCell ref="B31:H31"/>
    <mergeCell ref="B32:H32"/>
    <mergeCell ref="B33:H33"/>
    <mergeCell ref="B34:H34"/>
    <mergeCell ref="B35:H35"/>
    <mergeCell ref="B36:H36"/>
    <mergeCell ref="B37:H37"/>
    <mergeCell ref="B49:H49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paperSize="9" scale="53" r:id="rId2"/>
  <ignoredErrors>
    <ignoredError sqref="J11 J13 K11:O11 K13:O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Reginaldo Adami Janoni</cp:lastModifiedBy>
  <cp:lastPrinted>2020-05-22T17:30:31Z</cp:lastPrinted>
  <dcterms:created xsi:type="dcterms:W3CDTF">2008-09-09T11:06:05Z</dcterms:created>
  <dcterms:modified xsi:type="dcterms:W3CDTF">2020-05-23T16:29:21Z</dcterms:modified>
  <cp:category/>
  <cp:version/>
  <cp:contentType/>
  <cp:contentStatus/>
</cp:coreProperties>
</file>