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OUNDELAY\Financeiro\CONTROLES FINANCEIROS E CONTÁBEIS 2023\16. PORTAL TRANSPARÊNCIA (SITE)\4 FLUXO CAIXA\"/>
    </mc:Choice>
  </mc:AlternateContent>
  <bookViews>
    <workbookView xWindow="120" yWindow="45" windowWidth="15480" windowHeight="11640" activeTab="2"/>
  </bookViews>
  <sheets>
    <sheet name="FLUXO CAIXA JAN" sheetId="39" r:id="rId1"/>
    <sheet name="FLUXO CAIXA FEV" sheetId="52" r:id="rId2"/>
    <sheet name="FLUXO CAIXA ACUMULADO" sheetId="51" r:id="rId3"/>
  </sheets>
  <externalReferences>
    <externalReference r:id="rId4"/>
  </externalReferences>
  <definedNames>
    <definedName name="___bdf337" localSheetId="2">'[1]BD DESPESAS'!#REF!</definedName>
    <definedName name="___bdf337" localSheetId="1">'[1]BD DESPESAS'!#REF!</definedName>
    <definedName name="___bdf337">'[1]BD DESPESAS'!#REF!</definedName>
    <definedName name="__bdf337" localSheetId="2">#REF!</definedName>
    <definedName name="__bdf337" localSheetId="1">#REF!</definedName>
    <definedName name="__bdf337">#REF!</definedName>
    <definedName name="_bdf337" localSheetId="2">#REF!</definedName>
    <definedName name="_bdf337" localSheetId="1">#REF!</definedName>
    <definedName name="_bdf337">#REF!</definedName>
    <definedName name="_xlnm.Print_Area" localSheetId="2">'FLUXO CAIXA ACUMULADO'!$B$1:$M$66</definedName>
    <definedName name="_xlnm.Print_Area" localSheetId="1">'FLUXO CAIXA FEV'!$B$1:$M$66</definedName>
    <definedName name="_xlnm.Print_Area" localSheetId="0">'FLUXO CAIXA JAN'!$B$1:$M$66</definedName>
    <definedName name="bbbbb" localSheetId="2">#REF!</definedName>
    <definedName name="bbbbb" localSheetId="1">#REF!</definedName>
    <definedName name="bbbbb">#REF!</definedName>
    <definedName name="DDDDD" localSheetId="2">'[1]BD DESPESAS'!#REF!</definedName>
    <definedName name="DDDDD" localSheetId="1">'[1]BD DESPESAS'!#REF!</definedName>
    <definedName name="DDDDD">'[1]BD DESPESAS'!#REF!</definedName>
    <definedName name="NNNNNNNNN" localSheetId="2">#REF!</definedName>
    <definedName name="NNNNNNNNN" localSheetId="1">#REF!</definedName>
    <definedName name="NNNNNNNNN">#REF!</definedName>
    <definedName name="sss" localSheetId="2">#REF!</definedName>
    <definedName name="sss" localSheetId="1">#REF!</definedName>
    <definedName name="sss">#REF!</definedName>
  </definedNames>
  <calcPr calcId="152511"/>
</workbook>
</file>

<file path=xl/calcChain.xml><?xml version="1.0" encoding="utf-8"?>
<calcChain xmlns="http://schemas.openxmlformats.org/spreadsheetml/2006/main">
  <c r="K48" i="51" l="1"/>
  <c r="K47" i="51"/>
  <c r="K46" i="51"/>
  <c r="K34" i="51"/>
  <c r="K33" i="51"/>
  <c r="K32" i="51"/>
  <c r="K31" i="51"/>
  <c r="K30" i="51"/>
  <c r="K29" i="51"/>
  <c r="K28" i="51"/>
  <c r="K27" i="51"/>
  <c r="K26" i="51"/>
  <c r="K25" i="51"/>
  <c r="K24" i="51"/>
  <c r="K23" i="51"/>
  <c r="K17" i="51"/>
  <c r="K16" i="51"/>
  <c r="K15" i="51"/>
  <c r="K14" i="51"/>
  <c r="K39" i="52"/>
  <c r="K50" i="52"/>
  <c r="K36" i="52"/>
  <c r="K54" i="52" s="1"/>
  <c r="K19" i="52"/>
  <c r="K53" i="52" s="1"/>
  <c r="K56" i="52" l="1"/>
  <c r="E56" i="52" s="1"/>
  <c r="K40" i="52"/>
  <c r="K41" i="52"/>
  <c r="C48" i="51"/>
  <c r="C47" i="51"/>
  <c r="C46" i="51"/>
  <c r="C45" i="51"/>
  <c r="C43" i="51"/>
  <c r="C41" i="51"/>
  <c r="C40" i="51"/>
  <c r="C39" i="51"/>
  <c r="C38" i="51"/>
  <c r="C36" i="51"/>
  <c r="C34" i="51"/>
  <c r="C33" i="51"/>
  <c r="C32" i="51"/>
  <c r="C31" i="51"/>
  <c r="C30" i="51"/>
  <c r="C29" i="51"/>
  <c r="C28" i="51"/>
  <c r="C27" i="51"/>
  <c r="C26" i="51"/>
  <c r="C25" i="51"/>
  <c r="C24" i="51"/>
  <c r="C23" i="51"/>
  <c r="C22" i="51"/>
  <c r="C21" i="51"/>
  <c r="C19" i="51"/>
  <c r="C17" i="51"/>
  <c r="C16" i="51"/>
  <c r="C15" i="51"/>
  <c r="C14" i="51"/>
  <c r="C13" i="51"/>
  <c r="C12" i="51"/>
  <c r="K39" i="51"/>
  <c r="K36" i="51"/>
  <c r="C7" i="51"/>
  <c r="C6" i="51"/>
  <c r="C5" i="51"/>
  <c r="K50" i="51"/>
  <c r="E56" i="39"/>
  <c r="K56" i="39"/>
  <c r="K50" i="39"/>
  <c r="K36" i="39"/>
  <c r="K19" i="39"/>
  <c r="K43" i="52" l="1"/>
  <c r="K19" i="51"/>
  <c r="K53" i="51" s="1"/>
  <c r="K54" i="51"/>
  <c r="K40" i="51"/>
  <c r="K43" i="51" s="1"/>
  <c r="K41" i="51"/>
  <c r="K56" i="51" l="1"/>
  <c r="E56" i="51" s="1"/>
  <c r="K54" i="39"/>
  <c r="K53" i="39"/>
  <c r="K41" i="39" l="1"/>
  <c r="K40" i="39"/>
  <c r="K43" i="39" l="1"/>
</calcChain>
</file>

<file path=xl/sharedStrings.xml><?xml version="1.0" encoding="utf-8"?>
<sst xmlns="http://schemas.openxmlformats.org/spreadsheetml/2006/main" count="89" uniqueCount="44">
  <si>
    <t>Total I</t>
  </si>
  <si>
    <t>Despesas Financeiras</t>
  </si>
  <si>
    <t>Total II</t>
  </si>
  <si>
    <t>(+) Total das Receitas Recebidas no Mês (Total I)</t>
  </si>
  <si>
    <t>(-) Total das Despesas Realizadas no Mês (Total II)</t>
  </si>
  <si>
    <t>(+) Saldo do Mês Anterior (R$)</t>
  </si>
  <si>
    <t>CNPJ n.º 01.845.656/0001-78</t>
  </si>
  <si>
    <t>Fluxo de Caixa</t>
  </si>
  <si>
    <t>Associação Cultural de Apoio ao Museu Casa de Portinari</t>
  </si>
  <si>
    <t>Contrato de Gestão n.º 04 / 2021</t>
  </si>
  <si>
    <t>Créditos de Órgão Público - Repasse Contrato de Gestão</t>
  </si>
  <si>
    <t>Despesas c/ Água e Esgoto / Energia Elétrica / Telefone / Internet</t>
  </si>
  <si>
    <t>Despesas c/ Atividades Técnicas</t>
  </si>
  <si>
    <t>(+) Saldo de Recursos em Contas Aplicações</t>
  </si>
  <si>
    <t>(+) Saldo de Recursos em Contas Correntes</t>
  </si>
  <si>
    <t>(+) Saldo de Recursos em Caixas</t>
  </si>
  <si>
    <t>(=) Saldo Atual</t>
  </si>
  <si>
    <t xml:space="preserve">(=) Saldo </t>
  </si>
  <si>
    <t>5. Variação Financeira</t>
  </si>
  <si>
    <t>Receitas</t>
  </si>
  <si>
    <t>Despesas</t>
  </si>
  <si>
    <t>Créditos de Doações e Patrocínios Diversos</t>
  </si>
  <si>
    <t>Créditos de Rendimentos de Aplicações Financeiras</t>
  </si>
  <si>
    <t>Outros Créditos - (Captações c/ Locação Espaço/Bilheteria/Loja(s)/PP Sócios)</t>
  </si>
  <si>
    <t>Posição do último dia do mês de: Janeiro - Exercício: 2023</t>
  </si>
  <si>
    <t>1. Origens dos Recursos</t>
  </si>
  <si>
    <t>Natureza das Receitas</t>
  </si>
  <si>
    <t xml:space="preserve">2. Aplicações dos Recursos </t>
  </si>
  <si>
    <t>Natureza das Despesas</t>
  </si>
  <si>
    <t>Despesas c/ Pessoal - Verbas Salariais/Bolsa Estágio/IRRF Folha/Benefícios</t>
  </si>
  <si>
    <t>Despesas c/ Prestadores de Serviços (Gerais)</t>
  </si>
  <si>
    <t>Despesas c/ Prestadores de Serviços (Técnicos)</t>
  </si>
  <si>
    <t>Despesas Tributárias - Próprias e Retidas na Fonte de Prestadores Serviços</t>
  </si>
  <si>
    <t>Despesas c/ Encargos Sociais s/ Folha de Pagamento</t>
  </si>
  <si>
    <t>Despesas c/ Bens Duráveis - Ativo Imobilizado (Uso Permitido)</t>
  </si>
  <si>
    <t>Despesas c/ Materiais de Uso e Consumo (Administrativo / Técnico)</t>
  </si>
  <si>
    <t>Despesas c/ Demais atividades Administrativas</t>
  </si>
  <si>
    <t>Despesas c/ Mercadorias para Revenda (Estoque) - Loja(s)</t>
  </si>
  <si>
    <t>3 . Resultado das Receitas e Despesas realizadas</t>
  </si>
  <si>
    <t>4. Saldo de Recursos Disponíveis no último dia do mês</t>
  </si>
  <si>
    <t>Variação Financeira:</t>
  </si>
  <si>
    <t>Variação Financeira acumulada:</t>
  </si>
  <si>
    <t>Posição do último dia do mês de: Fevereiro - Exercício: 2023</t>
  </si>
  <si>
    <t>Acumulado: Janeiro a Fevereiro - Exercício: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</si>
</sst>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b/>
      <i/>
      <sz val="9"/>
      <name val="Calibri"/>
      <family val="2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</font>
    <font>
      <b/>
      <u val="double"/>
      <sz val="14"/>
      <name val="Calibri"/>
      <family val="2"/>
    </font>
    <font>
      <u val="double"/>
      <sz val="12"/>
      <name val="Calibri"/>
      <family val="2"/>
    </font>
    <font>
      <b/>
      <u val="double"/>
      <sz val="12"/>
      <name val="Calibri"/>
      <family val="2"/>
    </font>
    <font>
      <u/>
      <sz val="12"/>
      <name val="Calibri"/>
      <family val="2"/>
      <scheme val="minor"/>
    </font>
    <font>
      <b/>
      <sz val="12"/>
      <color rgb="FFFF0000"/>
      <name val="Calibri"/>
      <family val="2"/>
    </font>
    <font>
      <b/>
      <u val="double"/>
      <sz val="14"/>
      <color rgb="FF0000FF"/>
      <name val="Calibri"/>
      <family val="2"/>
    </font>
    <font>
      <b/>
      <u val="double"/>
      <sz val="14"/>
      <color rgb="FFFF0000"/>
      <name val="Calibri"/>
      <family val="2"/>
    </font>
    <font>
      <sz val="10"/>
      <name val="Arial"/>
      <family val="2"/>
    </font>
    <font>
      <b/>
      <sz val="12"/>
      <color rgb="FF0000FF"/>
      <name val="Calibri"/>
      <family val="2"/>
    </font>
    <font>
      <sz val="12"/>
      <color rgb="FF0000FF"/>
      <name val="Calibri"/>
      <family val="2"/>
    </font>
    <font>
      <u/>
      <sz val="12"/>
      <name val="Calibri"/>
      <family val="2"/>
    </font>
    <font>
      <u val="singleAccounting"/>
      <sz val="12"/>
      <name val="Calibri"/>
      <family val="2"/>
    </font>
    <font>
      <b/>
      <u/>
      <sz val="12"/>
      <color rgb="FF0000FF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0" borderId="0"/>
  </cellStyleXfs>
  <cellXfs count="74">
    <xf numFmtId="0" fontId="0" fillId="0" borderId="0" xfId="0"/>
    <xf numFmtId="0" fontId="3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0" fontId="10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165" fontId="11" fillId="0" borderId="0" xfId="7" applyFont="1" applyFill="1" applyProtection="1">
      <protection hidden="1"/>
    </xf>
    <xf numFmtId="0" fontId="9" fillId="0" borderId="0" xfId="0" applyFont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6" fillId="0" borderId="0" xfId="0" applyFont="1" applyBorder="1" applyProtection="1">
      <protection hidden="1"/>
    </xf>
    <xf numFmtId="165" fontId="3" fillId="0" borderId="0" xfId="4" applyFont="1" applyBorder="1" applyProtection="1">
      <protection hidden="1"/>
    </xf>
    <xf numFmtId="165" fontId="3" fillId="0" borderId="0" xfId="7" applyFont="1" applyBorder="1" applyProtection="1">
      <protection hidden="1"/>
    </xf>
    <xf numFmtId="165" fontId="3" fillId="0" borderId="0" xfId="0" applyNumberFormat="1" applyFont="1" applyBorder="1" applyProtection="1">
      <protection hidden="1"/>
    </xf>
    <xf numFmtId="0" fontId="3" fillId="0" borderId="0" xfId="0" applyFont="1" applyFill="1" applyBorder="1" applyAlignment="1" applyProtection="1">
      <protection hidden="1"/>
    </xf>
    <xf numFmtId="165" fontId="3" fillId="0" borderId="0" xfId="0" applyNumberFormat="1" applyFont="1" applyFill="1" applyBorder="1" applyProtection="1"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Border="1" applyProtection="1">
      <protection hidden="1"/>
    </xf>
    <xf numFmtId="0" fontId="13" fillId="0" borderId="0" xfId="0" applyFont="1" applyBorder="1" applyAlignment="1" applyProtection="1">
      <alignment horizontal="right"/>
      <protection hidden="1"/>
    </xf>
    <xf numFmtId="43" fontId="4" fillId="0" borderId="0" xfId="0" applyNumberFormat="1" applyFont="1" applyBorder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164" fontId="3" fillId="0" borderId="0" xfId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justify" vertical="justify"/>
      <protection hidden="1"/>
    </xf>
    <xf numFmtId="43" fontId="4" fillId="0" borderId="0" xfId="0" applyNumberFormat="1" applyFont="1" applyBorder="1" applyAlignment="1" applyProtection="1">
      <protection hidden="1"/>
    </xf>
    <xf numFmtId="0" fontId="17" fillId="0" borderId="0" xfId="0" applyFont="1" applyBorder="1" applyAlignment="1" applyProtection="1">
      <protection hidden="1"/>
    </xf>
    <xf numFmtId="0" fontId="18" fillId="0" borderId="0" xfId="0" applyFont="1" applyBorder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justify" vertical="justify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164" fontId="3" fillId="0" borderId="0" xfId="1" applyFont="1" applyBorder="1" applyAlignment="1" applyProtection="1">
      <alignment horizontal="center"/>
      <protection hidden="1"/>
    </xf>
    <xf numFmtId="164" fontId="3" fillId="0" borderId="0" xfId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165" fontId="3" fillId="0" borderId="0" xfId="8" applyFont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65" fontId="3" fillId="0" borderId="0" xfId="8" applyFont="1" applyBorder="1" applyAlignment="1" applyProtection="1">
      <alignment horizontal="center"/>
      <protection hidden="1"/>
    </xf>
    <xf numFmtId="164" fontId="4" fillId="0" borderId="0" xfId="1" applyFont="1" applyBorder="1" applyAlignment="1" applyProtection="1">
      <protection hidden="1"/>
    </xf>
    <xf numFmtId="43" fontId="3" fillId="0" borderId="0" xfId="0" applyNumberFormat="1" applyFont="1" applyBorder="1" applyAlignment="1" applyProtection="1">
      <alignment vertical="justify"/>
      <protection hidden="1"/>
    </xf>
    <xf numFmtId="0" fontId="3" fillId="0" borderId="0" xfId="0" applyFont="1" applyBorder="1" applyAlignment="1" applyProtection="1">
      <alignment vertical="justify"/>
      <protection hidden="1"/>
    </xf>
    <xf numFmtId="164" fontId="3" fillId="0" borderId="0" xfId="1" applyFont="1" applyBorder="1" applyAlignment="1" applyProtection="1">
      <alignment horizontal="center"/>
      <protection hidden="1"/>
    </xf>
    <xf numFmtId="43" fontId="13" fillId="0" borderId="0" xfId="0" applyNumberFormat="1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left"/>
      <protection hidden="1"/>
    </xf>
    <xf numFmtId="164" fontId="20" fillId="0" borderId="0" xfId="1" applyFont="1" applyBorder="1" applyAlignment="1" applyProtection="1">
      <alignment horizontal="center"/>
      <protection hidden="1"/>
    </xf>
    <xf numFmtId="164" fontId="17" fillId="0" borderId="0" xfId="1" applyFont="1" applyBorder="1" applyAlignment="1" applyProtection="1">
      <alignment horizontal="center"/>
      <protection hidden="1"/>
    </xf>
    <xf numFmtId="165" fontId="3" fillId="0" borderId="1" xfId="8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164" fontId="4" fillId="0" borderId="0" xfId="1" applyFont="1" applyBorder="1" applyAlignment="1" applyProtection="1">
      <alignment horizontal="center"/>
      <protection hidden="1"/>
    </xf>
    <xf numFmtId="164" fontId="4" fillId="0" borderId="0" xfId="1" applyFont="1" applyFill="1" applyBorder="1" applyAlignment="1" applyProtection="1">
      <alignment horizontal="center"/>
      <protection hidden="1"/>
    </xf>
    <xf numFmtId="164" fontId="20" fillId="0" borderId="1" xfId="1" applyFont="1" applyFill="1" applyBorder="1" applyAlignment="1" applyProtection="1">
      <alignment horizontal="center"/>
      <protection hidden="1"/>
    </xf>
    <xf numFmtId="0" fontId="12" fillId="0" borderId="0" xfId="0" applyFont="1" applyAlignment="1">
      <alignment horizontal="left"/>
    </xf>
    <xf numFmtId="0" fontId="12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164" fontId="20" fillId="0" borderId="0" xfId="1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 vertical="center"/>
      <protection hidden="1"/>
    </xf>
  </cellXfs>
  <cellStyles count="10">
    <cellStyle name="Moeda" xfId="1" builtinId="4"/>
    <cellStyle name="Moeda 2" xfId="2"/>
    <cellStyle name="Normal" xfId="0" builtinId="0"/>
    <cellStyle name="Normal 2" xfId="9"/>
    <cellStyle name="Normal 2 2" xfId="3"/>
    <cellStyle name="Separador de milhares 2" xfId="4"/>
    <cellStyle name="Separador de milhares 3" xfId="5"/>
    <cellStyle name="Separador de milhares 3 2" xfId="6"/>
    <cellStyle name="Vírgula" xfId="7" builtinId="3"/>
    <cellStyle name="Vírgula 2" xfId="8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1304925</xdr:colOff>
      <xdr:row>0</xdr:row>
      <xdr:rowOff>123826</xdr:rowOff>
    </xdr:from>
    <xdr:to>
      <xdr:col>8</xdr:col>
      <xdr:colOff>809625</xdr:colOff>
      <xdr:row>4</xdr:row>
      <xdr:rowOff>5252</xdr:rowOff>
    </xdr:to>
    <xdr:pic>
      <xdr:nvPicPr>
        <xdr:cNvPr id="3" name="Imagem 2" descr="ACAM - Versão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3826"/>
          <a:ext cx="3514725" cy="681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1304925</xdr:colOff>
      <xdr:row>0</xdr:row>
      <xdr:rowOff>123826</xdr:rowOff>
    </xdr:from>
    <xdr:to>
      <xdr:col>8</xdr:col>
      <xdr:colOff>809625</xdr:colOff>
      <xdr:row>4</xdr:row>
      <xdr:rowOff>5252</xdr:rowOff>
    </xdr:to>
    <xdr:pic>
      <xdr:nvPicPr>
        <xdr:cNvPr id="2" name="Imagem 1" descr="ACAM - Versão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3826"/>
          <a:ext cx="3514725" cy="681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1304925</xdr:colOff>
      <xdr:row>0</xdr:row>
      <xdr:rowOff>123826</xdr:rowOff>
    </xdr:from>
    <xdr:to>
      <xdr:col>8</xdr:col>
      <xdr:colOff>809625</xdr:colOff>
      <xdr:row>4</xdr:row>
      <xdr:rowOff>5252</xdr:rowOff>
    </xdr:to>
    <xdr:pic>
      <xdr:nvPicPr>
        <xdr:cNvPr id="2" name="Imagem 1" descr="ACAM - Versão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3826"/>
          <a:ext cx="3514725" cy="681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%20FINANCEIROS%20E%20CONT&#193;BEIS%202021/14.%20FINANCEIRO/07%20FINANCEIRO%20JUL%202021%20(AC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ÇÃO ANUAL "/>
      <sheetName val="DIRD TCE"/>
      <sheetName val="BD RECEITAS"/>
      <sheetName val="BD DESPESAS"/>
      <sheetName val="RECURSOS DISPONÍVEIS"/>
      <sheetName val="RECEITAS FINANCEIRAS"/>
      <sheetName val="FLUXO CAIXA"/>
      <sheetName val="DOAR"/>
      <sheetName val="R G 1º QUAD"/>
      <sheetName val="R G 2º QUAD"/>
      <sheetName val="R G 3º QUAD"/>
      <sheetName val="NUMERÁRIOS TRÂNSITO"/>
      <sheetName val="CAIXA SEDE"/>
      <sheetName val="CAIXA LOJA MCP"/>
      <sheetName val="CAIXA MFL"/>
      <sheetName val="CAIXA MCP (PPS)"/>
      <sheetName val="CAIXA MIV (PPS)"/>
      <sheetName val="CC BB LOJA"/>
      <sheetName val="CC BB 10.359-4"/>
      <sheetName val="CC BB CAPTAÇÃO"/>
      <sheetName val="CC BB 609-2 PP-SÓCIOS"/>
      <sheetName val="CC CEF BILHETERIA"/>
      <sheetName val="CC BB CONTINGÊNCIA"/>
      <sheetName val="CC BB RESERVA"/>
      <sheetName val="APLIC BB 10.359-4"/>
      <sheetName val="APLIC BB LOJA"/>
      <sheetName val="APLIC BB CAPTAÇÃO"/>
      <sheetName val="APLIC BB PP-SÓCIOS"/>
      <sheetName val="APLIC CEF BILHETERIA"/>
      <sheetName val="APLIC BB CONTINGÊNCIA"/>
      <sheetName val="APLIC BB RESERV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showGridLines="0" zoomScaleNormal="100" workbookViewId="0">
      <pane xSplit="10" ySplit="11" topLeftCell="K12" activePane="bottomRight" state="frozen"/>
      <selection pane="topRight" activeCell="K1" sqref="K1"/>
      <selection pane="bottomLeft" activeCell="A12" sqref="A12"/>
      <selection pane="bottomRight" activeCell="C8" sqref="C8:K8"/>
    </sheetView>
  </sheetViews>
  <sheetFormatPr defaultRowHeight="15.75" x14ac:dyDescent="0.25"/>
  <cols>
    <col min="1" max="1" width="1.7109375" style="1" customWidth="1"/>
    <col min="2" max="2" width="2.7109375" style="1" customWidth="1"/>
    <col min="3" max="3" width="9.5703125" style="1" customWidth="1"/>
    <col min="4" max="4" width="22.85546875" style="1" customWidth="1"/>
    <col min="5" max="6" width="9.140625" style="1"/>
    <col min="7" max="7" width="6.85546875" style="1" customWidth="1"/>
    <col min="8" max="8" width="12.140625" style="1" customWidth="1"/>
    <col min="9" max="9" width="19.28515625" style="1" customWidth="1"/>
    <col min="10" max="10" width="12.42578125" style="1" customWidth="1"/>
    <col min="11" max="11" width="9.140625" style="1"/>
    <col min="12" max="12" width="21.28515625" style="1" customWidth="1"/>
    <col min="13" max="13" width="2.7109375" style="1" customWidth="1"/>
    <col min="14" max="14" width="20.42578125" style="2" customWidth="1"/>
    <col min="15" max="15" width="9.140625" style="2"/>
    <col min="16" max="16" width="18.85546875" style="2" customWidth="1"/>
    <col min="17" max="16384" width="9.140625" style="2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/>
    <row r="5" spans="2:12" s="1" customFormat="1" ht="18.75" x14ac:dyDescent="0.3">
      <c r="C5" s="65" t="s">
        <v>8</v>
      </c>
      <c r="D5" s="65"/>
      <c r="E5" s="65"/>
      <c r="F5" s="65"/>
      <c r="G5" s="65"/>
      <c r="H5" s="65"/>
      <c r="I5" s="65"/>
      <c r="J5" s="65"/>
      <c r="K5" s="65"/>
      <c r="L5" s="7"/>
    </row>
    <row r="6" spans="2:12" s="1" customFormat="1" ht="18.75" x14ac:dyDescent="0.25">
      <c r="C6" s="66" t="s">
        <v>6</v>
      </c>
      <c r="D6" s="66"/>
      <c r="E6" s="66"/>
      <c r="F6" s="66"/>
      <c r="G6" s="66"/>
      <c r="H6" s="66"/>
      <c r="I6" s="66"/>
      <c r="J6" s="66"/>
      <c r="K6" s="66"/>
      <c r="L6" s="5"/>
    </row>
    <row r="7" spans="2:12" s="1" customFormat="1" ht="18.75" x14ac:dyDescent="0.25">
      <c r="C7" s="67" t="s">
        <v>7</v>
      </c>
      <c r="D7" s="67"/>
      <c r="E7" s="67"/>
      <c r="F7" s="67"/>
      <c r="G7" s="67"/>
      <c r="H7" s="67"/>
      <c r="I7" s="67"/>
      <c r="J7" s="67"/>
      <c r="K7" s="67"/>
      <c r="L7" s="5"/>
    </row>
    <row r="8" spans="2:12" s="1" customFormat="1" ht="18.75" x14ac:dyDescent="0.25">
      <c r="B8" s="4"/>
      <c r="C8" s="68" t="s">
        <v>24</v>
      </c>
      <c r="D8" s="68"/>
      <c r="E8" s="68"/>
      <c r="F8" s="68"/>
      <c r="G8" s="68"/>
      <c r="H8" s="68"/>
      <c r="I8" s="68"/>
      <c r="J8" s="68"/>
      <c r="K8" s="68"/>
      <c r="L8" s="5"/>
    </row>
    <row r="9" spans="2:12" s="1" customFormat="1" ht="5.0999999999999996" customHeight="1" x14ac:dyDescent="0.25">
      <c r="B9" s="69"/>
      <c r="C9" s="69"/>
      <c r="D9" s="69"/>
      <c r="E9" s="70"/>
      <c r="F9" s="70"/>
      <c r="G9" s="70"/>
      <c r="H9" s="70"/>
      <c r="I9" s="4"/>
      <c r="J9" s="4"/>
      <c r="K9" s="4"/>
      <c r="L9" s="4"/>
    </row>
    <row r="10" spans="2:12" s="1" customFormat="1" ht="18.75" customHeight="1" x14ac:dyDescent="0.3">
      <c r="B10" s="4"/>
      <c r="C10" s="65" t="s">
        <v>9</v>
      </c>
      <c r="D10" s="65"/>
      <c r="E10" s="65"/>
      <c r="F10" s="65"/>
      <c r="G10" s="65"/>
      <c r="H10" s="65"/>
      <c r="I10" s="65"/>
      <c r="J10" s="65"/>
      <c r="K10" s="65"/>
      <c r="L10" s="6"/>
    </row>
    <row r="11" spans="2:12" s="1" customFormat="1" x14ac:dyDescent="0.25"/>
    <row r="12" spans="2:12" s="1" customFormat="1" x14ac:dyDescent="0.25">
      <c r="C12" s="71" t="s">
        <v>25</v>
      </c>
      <c r="D12" s="71"/>
      <c r="E12" s="71"/>
      <c r="F12" s="71"/>
      <c r="G12" s="71"/>
      <c r="H12" s="71"/>
      <c r="I12" s="71"/>
      <c r="J12" s="71"/>
      <c r="K12" s="72"/>
      <c r="L12" s="72"/>
    </row>
    <row r="13" spans="2:12" s="3" customFormat="1" x14ac:dyDescent="0.25">
      <c r="C13" s="56" t="s">
        <v>26</v>
      </c>
      <c r="D13" s="56"/>
      <c r="E13" s="56"/>
      <c r="F13" s="56"/>
      <c r="G13" s="56"/>
      <c r="H13" s="56"/>
      <c r="I13" s="56"/>
      <c r="J13" s="56"/>
      <c r="K13" s="16"/>
      <c r="L13" s="16"/>
    </row>
    <row r="14" spans="2:12" s="3" customFormat="1" ht="18" x14ac:dyDescent="0.4">
      <c r="C14" s="51" t="s">
        <v>10</v>
      </c>
      <c r="D14" s="51"/>
      <c r="E14" s="51"/>
      <c r="F14" s="51"/>
      <c r="G14" s="51"/>
      <c r="H14" s="51"/>
      <c r="I14" s="51"/>
      <c r="J14" s="51"/>
      <c r="K14" s="52">
        <v>1758333</v>
      </c>
      <c r="L14" s="52"/>
    </row>
    <row r="15" spans="2:12" s="3" customFormat="1" ht="18" x14ac:dyDescent="0.4">
      <c r="C15" s="51" t="s">
        <v>21</v>
      </c>
      <c r="D15" s="51"/>
      <c r="E15" s="51"/>
      <c r="F15" s="51"/>
      <c r="G15" s="51"/>
      <c r="H15" s="51"/>
      <c r="I15" s="51"/>
      <c r="J15" s="51"/>
      <c r="K15" s="52">
        <v>0</v>
      </c>
      <c r="L15" s="52"/>
    </row>
    <row r="16" spans="2:12" s="3" customFormat="1" ht="18" x14ac:dyDescent="0.4">
      <c r="C16" s="51" t="s">
        <v>23</v>
      </c>
      <c r="D16" s="51"/>
      <c r="E16" s="51"/>
      <c r="F16" s="51"/>
      <c r="G16" s="51"/>
      <c r="H16" s="51"/>
      <c r="I16" s="51"/>
      <c r="J16" s="51"/>
      <c r="K16" s="52">
        <v>53089.23</v>
      </c>
      <c r="L16" s="52"/>
    </row>
    <row r="17" spans="2:14" s="9" customFormat="1" ht="18" x14ac:dyDescent="0.4">
      <c r="C17" s="63" t="s">
        <v>22</v>
      </c>
      <c r="D17" s="63"/>
      <c r="E17" s="63"/>
      <c r="F17" s="63"/>
      <c r="G17" s="63"/>
      <c r="H17" s="63"/>
      <c r="I17" s="63"/>
      <c r="J17" s="63"/>
      <c r="K17" s="64">
        <v>73713.89</v>
      </c>
      <c r="L17" s="64"/>
    </row>
    <row r="18" spans="2:14" s="9" customFormat="1" ht="18.75" thickBot="1" x14ac:dyDescent="0.45">
      <c r="C18" s="40"/>
      <c r="D18" s="40"/>
      <c r="E18" s="40"/>
      <c r="F18" s="40"/>
      <c r="G18" s="40"/>
      <c r="H18" s="40"/>
      <c r="I18" s="40"/>
      <c r="J18" s="40"/>
      <c r="K18" s="59"/>
      <c r="L18" s="59"/>
    </row>
    <row r="19" spans="2:14" s="3" customFormat="1" ht="16.5" thickTop="1" x14ac:dyDescent="0.25">
      <c r="C19" s="62" t="s">
        <v>0</v>
      </c>
      <c r="D19" s="62"/>
      <c r="E19" s="62"/>
      <c r="F19" s="62"/>
      <c r="G19" s="62"/>
      <c r="H19" s="62"/>
      <c r="I19" s="62"/>
      <c r="J19" s="62"/>
      <c r="K19" s="58">
        <f>SUM(K14:L17)</f>
        <v>1885136.1199999999</v>
      </c>
      <c r="L19" s="58"/>
    </row>
    <row r="20" spans="2:14" s="3" customFormat="1" x14ac:dyDescent="0.25">
      <c r="B20" s="10"/>
      <c r="J20" s="11"/>
      <c r="K20" s="11"/>
      <c r="L20" s="11"/>
      <c r="N20" s="41"/>
    </row>
    <row r="21" spans="2:14" s="3" customFormat="1" x14ac:dyDescent="0.25">
      <c r="C21" s="50" t="s">
        <v>27</v>
      </c>
      <c r="D21" s="50"/>
      <c r="E21" s="50"/>
      <c r="F21" s="50"/>
      <c r="G21" s="50"/>
      <c r="H21" s="50"/>
      <c r="I21" s="50"/>
      <c r="J21" s="50"/>
      <c r="K21" s="16"/>
      <c r="L21" s="16"/>
    </row>
    <row r="22" spans="2:14" s="3" customFormat="1" x14ac:dyDescent="0.25">
      <c r="C22" s="56" t="s">
        <v>28</v>
      </c>
      <c r="D22" s="56"/>
      <c r="E22" s="56"/>
      <c r="F22" s="56"/>
      <c r="G22" s="56"/>
      <c r="H22" s="56"/>
      <c r="I22" s="56"/>
      <c r="J22" s="56"/>
      <c r="K22" s="16"/>
      <c r="L22" s="16"/>
    </row>
    <row r="23" spans="2:14" s="3" customFormat="1" ht="18" x14ac:dyDescent="0.4">
      <c r="B23" s="8"/>
      <c r="C23" s="60" t="s">
        <v>29</v>
      </c>
      <c r="D23" s="60"/>
      <c r="E23" s="60"/>
      <c r="F23" s="60"/>
      <c r="G23" s="60"/>
      <c r="H23" s="60"/>
      <c r="I23" s="60"/>
      <c r="J23" s="60"/>
      <c r="K23" s="52">
        <v>508546.55</v>
      </c>
      <c r="L23" s="52"/>
    </row>
    <row r="24" spans="2:14" s="3" customFormat="1" ht="18" x14ac:dyDescent="0.4">
      <c r="B24" s="8"/>
      <c r="C24" s="60" t="s">
        <v>30</v>
      </c>
      <c r="D24" s="60"/>
      <c r="E24" s="60"/>
      <c r="F24" s="60"/>
      <c r="G24" s="60"/>
      <c r="H24" s="60"/>
      <c r="I24" s="60"/>
      <c r="J24" s="60"/>
      <c r="K24" s="52">
        <v>368896.94</v>
      </c>
      <c r="L24" s="52"/>
    </row>
    <row r="25" spans="2:14" s="3" customFormat="1" ht="18" x14ac:dyDescent="0.4">
      <c r="B25" s="8"/>
      <c r="C25" s="60" t="s">
        <v>31</v>
      </c>
      <c r="D25" s="60"/>
      <c r="E25" s="60"/>
      <c r="F25" s="60"/>
      <c r="G25" s="60"/>
      <c r="H25" s="60"/>
      <c r="I25" s="60"/>
      <c r="J25" s="60"/>
      <c r="K25" s="52">
        <v>182689.71</v>
      </c>
      <c r="L25" s="52"/>
    </row>
    <row r="26" spans="2:14" s="3" customFormat="1" ht="18" x14ac:dyDescent="0.4">
      <c r="B26" s="8"/>
      <c r="C26" s="60" t="s">
        <v>32</v>
      </c>
      <c r="D26" s="60"/>
      <c r="E26" s="60"/>
      <c r="F26" s="60"/>
      <c r="G26" s="60"/>
      <c r="H26" s="60"/>
      <c r="I26" s="60"/>
      <c r="J26" s="60"/>
      <c r="K26" s="52">
        <v>125954.52</v>
      </c>
      <c r="L26" s="52"/>
    </row>
    <row r="27" spans="2:14" s="3" customFormat="1" ht="18" x14ac:dyDescent="0.4">
      <c r="B27" s="8"/>
      <c r="C27" s="60" t="s">
        <v>33</v>
      </c>
      <c r="D27" s="60"/>
      <c r="E27" s="60"/>
      <c r="F27" s="60"/>
      <c r="G27" s="60"/>
      <c r="H27" s="60"/>
      <c r="I27" s="60"/>
      <c r="J27" s="60"/>
      <c r="K27" s="52">
        <v>189158.35</v>
      </c>
      <c r="L27" s="52"/>
    </row>
    <row r="28" spans="2:14" s="3" customFormat="1" ht="18" x14ac:dyDescent="0.4">
      <c r="B28" s="14"/>
      <c r="C28" s="60" t="s">
        <v>1</v>
      </c>
      <c r="D28" s="60"/>
      <c r="E28" s="60"/>
      <c r="F28" s="60"/>
      <c r="G28" s="60"/>
      <c r="H28" s="60"/>
      <c r="I28" s="60"/>
      <c r="J28" s="60"/>
      <c r="K28" s="52">
        <v>1049.73</v>
      </c>
      <c r="L28" s="52"/>
    </row>
    <row r="29" spans="2:14" s="3" customFormat="1" ht="18" x14ac:dyDescent="0.4">
      <c r="B29" s="8"/>
      <c r="C29" s="60" t="s">
        <v>11</v>
      </c>
      <c r="D29" s="60"/>
      <c r="E29" s="60"/>
      <c r="F29" s="60"/>
      <c r="G29" s="60"/>
      <c r="H29" s="60"/>
      <c r="I29" s="60"/>
      <c r="J29" s="60"/>
      <c r="K29" s="52">
        <v>35322.18</v>
      </c>
      <c r="L29" s="52"/>
    </row>
    <row r="30" spans="2:14" s="3" customFormat="1" ht="18" x14ac:dyDescent="0.4">
      <c r="B30" s="8"/>
      <c r="C30" s="60" t="s">
        <v>34</v>
      </c>
      <c r="D30" s="60"/>
      <c r="E30" s="60"/>
      <c r="F30" s="60"/>
      <c r="G30" s="60"/>
      <c r="H30" s="60"/>
      <c r="I30" s="60"/>
      <c r="J30" s="60"/>
      <c r="K30" s="52">
        <v>28615.51</v>
      </c>
      <c r="L30" s="52"/>
    </row>
    <row r="31" spans="2:14" s="3" customFormat="1" ht="18" x14ac:dyDescent="0.4">
      <c r="B31" s="8"/>
      <c r="C31" s="60" t="s">
        <v>35</v>
      </c>
      <c r="D31" s="60"/>
      <c r="E31" s="60"/>
      <c r="F31" s="60"/>
      <c r="G31" s="60"/>
      <c r="H31" s="60"/>
      <c r="I31" s="60"/>
      <c r="J31" s="60"/>
      <c r="K31" s="52">
        <v>22864</v>
      </c>
      <c r="L31" s="52"/>
    </row>
    <row r="32" spans="2:14" s="3" customFormat="1" ht="18" x14ac:dyDescent="0.4">
      <c r="B32" s="8"/>
      <c r="C32" s="60" t="s">
        <v>36</v>
      </c>
      <c r="D32" s="60"/>
      <c r="E32" s="60"/>
      <c r="F32" s="60"/>
      <c r="G32" s="60"/>
      <c r="H32" s="60"/>
      <c r="I32" s="60"/>
      <c r="J32" s="60"/>
      <c r="K32" s="52">
        <v>92084.02</v>
      </c>
      <c r="L32" s="52"/>
    </row>
    <row r="33" spans="2:14" s="9" customFormat="1" ht="18" x14ac:dyDescent="0.4">
      <c r="B33" s="14"/>
      <c r="C33" s="60" t="s">
        <v>12</v>
      </c>
      <c r="D33" s="60"/>
      <c r="E33" s="60"/>
      <c r="F33" s="60"/>
      <c r="G33" s="60"/>
      <c r="H33" s="60"/>
      <c r="I33" s="60"/>
      <c r="J33" s="60"/>
      <c r="K33" s="52">
        <v>17664.84</v>
      </c>
      <c r="L33" s="52"/>
    </row>
    <row r="34" spans="2:14" s="3" customFormat="1" ht="18" x14ac:dyDescent="0.4">
      <c r="B34" s="8"/>
      <c r="C34" s="60" t="s">
        <v>37</v>
      </c>
      <c r="D34" s="60"/>
      <c r="E34" s="60"/>
      <c r="F34" s="60"/>
      <c r="G34" s="60"/>
      <c r="H34" s="60"/>
      <c r="I34" s="60"/>
      <c r="J34" s="60"/>
      <c r="K34" s="52">
        <v>2163</v>
      </c>
      <c r="L34" s="52"/>
    </row>
    <row r="35" spans="2:14" s="3" customFormat="1" ht="18.75" thickBot="1" x14ac:dyDescent="0.45">
      <c r="B35" s="8"/>
      <c r="C35" s="61"/>
      <c r="D35" s="61"/>
      <c r="E35" s="61"/>
      <c r="F35" s="61"/>
      <c r="G35" s="61"/>
      <c r="H35" s="61"/>
      <c r="I35" s="61"/>
      <c r="J35" s="61"/>
      <c r="K35" s="59"/>
      <c r="L35" s="59"/>
    </row>
    <row r="36" spans="2:14" s="17" customFormat="1" ht="16.5" thickTop="1" x14ac:dyDescent="0.25">
      <c r="B36" s="16"/>
      <c r="C36" s="62" t="s">
        <v>2</v>
      </c>
      <c r="D36" s="62"/>
      <c r="E36" s="62"/>
      <c r="F36" s="62"/>
      <c r="G36" s="62"/>
      <c r="H36" s="62"/>
      <c r="I36" s="62"/>
      <c r="J36" s="62"/>
      <c r="K36" s="57">
        <f>SUM(K23:L34)</f>
        <v>1575009.35</v>
      </c>
      <c r="L36" s="57"/>
    </row>
    <row r="37" spans="2:14" s="3" customFormat="1" x14ac:dyDescent="0.25">
      <c r="K37" s="58"/>
      <c r="L37" s="58"/>
    </row>
    <row r="38" spans="2:14" s="3" customFormat="1" x14ac:dyDescent="0.25">
      <c r="B38" s="24"/>
      <c r="C38" s="50" t="s">
        <v>38</v>
      </c>
      <c r="D38" s="50"/>
      <c r="E38" s="50"/>
      <c r="F38" s="50"/>
      <c r="G38" s="50"/>
      <c r="H38" s="50"/>
      <c r="I38" s="50"/>
      <c r="J38" s="50"/>
      <c r="K38" s="16"/>
      <c r="L38" s="16"/>
      <c r="M38" s="16"/>
    </row>
    <row r="39" spans="2:14" s="3" customFormat="1" ht="18" x14ac:dyDescent="0.4">
      <c r="B39" s="8"/>
      <c r="C39" s="51" t="s">
        <v>5</v>
      </c>
      <c r="D39" s="51"/>
      <c r="E39" s="51"/>
      <c r="F39" s="51"/>
      <c r="G39" s="51"/>
      <c r="H39" s="51"/>
      <c r="I39" s="51"/>
      <c r="J39" s="51"/>
      <c r="K39" s="52">
        <v>9206548.8800000008</v>
      </c>
      <c r="L39" s="52"/>
      <c r="N39" s="13"/>
    </row>
    <row r="40" spans="2:14" s="3" customFormat="1" ht="18" x14ac:dyDescent="0.4">
      <c r="B40" s="23"/>
      <c r="C40" s="51" t="s">
        <v>3</v>
      </c>
      <c r="D40" s="51"/>
      <c r="E40" s="51"/>
      <c r="F40" s="51"/>
      <c r="G40" s="51"/>
      <c r="H40" s="51"/>
      <c r="I40" s="51"/>
      <c r="J40" s="51"/>
      <c r="K40" s="52">
        <f>K19</f>
        <v>1885136.1199999999</v>
      </c>
      <c r="L40" s="52"/>
      <c r="N40" s="13"/>
    </row>
    <row r="41" spans="2:14" s="3" customFormat="1" ht="18" x14ac:dyDescent="0.4">
      <c r="C41" s="51" t="s">
        <v>4</v>
      </c>
      <c r="D41" s="51"/>
      <c r="E41" s="51"/>
      <c r="F41" s="51"/>
      <c r="G41" s="51"/>
      <c r="H41" s="51"/>
      <c r="I41" s="51"/>
      <c r="J41" s="51"/>
      <c r="K41" s="52">
        <f>K36</f>
        <v>1575009.35</v>
      </c>
      <c r="L41" s="52"/>
    </row>
    <row r="42" spans="2:14" s="3" customFormat="1" ht="18.75" thickBot="1" x14ac:dyDescent="0.45">
      <c r="C42" s="31"/>
      <c r="D42" s="31"/>
      <c r="E42" s="31"/>
      <c r="F42" s="31"/>
      <c r="G42" s="31"/>
      <c r="H42" s="31"/>
      <c r="I42" s="31"/>
      <c r="J42" s="31"/>
      <c r="K42" s="59"/>
      <c r="L42" s="59"/>
    </row>
    <row r="43" spans="2:14" s="17" customFormat="1" ht="16.5" thickTop="1" x14ac:dyDescent="0.25">
      <c r="C43" s="56" t="s">
        <v>16</v>
      </c>
      <c r="D43" s="56"/>
      <c r="E43" s="56"/>
      <c r="F43" s="56"/>
      <c r="G43" s="56"/>
      <c r="H43" s="56"/>
      <c r="I43" s="56"/>
      <c r="J43" s="56"/>
      <c r="K43" s="57">
        <f>SUM(K39:L40)-K41</f>
        <v>9516675.6500000004</v>
      </c>
      <c r="L43" s="57"/>
    </row>
    <row r="44" spans="2:14" s="3" customFormat="1" x14ac:dyDescent="0.25">
      <c r="C44" s="23"/>
      <c r="D44" s="23"/>
      <c r="E44" s="23"/>
      <c r="F44" s="23"/>
      <c r="G44" s="23"/>
      <c r="H44" s="23"/>
      <c r="I44" s="23"/>
      <c r="J44" s="23"/>
      <c r="K44" s="22"/>
      <c r="L44" s="22"/>
    </row>
    <row r="45" spans="2:14" s="3" customFormat="1" x14ac:dyDescent="0.25">
      <c r="B45" s="24"/>
      <c r="C45" s="50" t="s">
        <v>39</v>
      </c>
      <c r="D45" s="50"/>
      <c r="E45" s="50"/>
      <c r="F45" s="50"/>
      <c r="G45" s="50"/>
      <c r="H45" s="50"/>
      <c r="I45" s="50"/>
      <c r="J45" s="50"/>
      <c r="K45" s="16"/>
      <c r="L45" s="16"/>
      <c r="M45" s="16"/>
    </row>
    <row r="46" spans="2:14" s="3" customFormat="1" ht="18" x14ac:dyDescent="0.4">
      <c r="B46" s="8"/>
      <c r="C46" s="51" t="s">
        <v>15</v>
      </c>
      <c r="D46" s="51"/>
      <c r="E46" s="51"/>
      <c r="F46" s="51"/>
      <c r="G46" s="51"/>
      <c r="H46" s="51"/>
      <c r="I46" s="51"/>
      <c r="J46" s="51"/>
      <c r="K46" s="52">
        <v>12513.85</v>
      </c>
      <c r="L46" s="52"/>
      <c r="N46" s="12"/>
    </row>
    <row r="47" spans="2:14" s="3" customFormat="1" ht="18" x14ac:dyDescent="0.4">
      <c r="B47" s="8"/>
      <c r="C47" s="51" t="s">
        <v>14</v>
      </c>
      <c r="D47" s="51"/>
      <c r="E47" s="51"/>
      <c r="F47" s="51"/>
      <c r="G47" s="51"/>
      <c r="H47" s="51"/>
      <c r="I47" s="51"/>
      <c r="J47" s="51"/>
      <c r="K47" s="52">
        <v>1802369.26</v>
      </c>
      <c r="L47" s="52"/>
      <c r="N47" s="12"/>
    </row>
    <row r="48" spans="2:14" s="3" customFormat="1" ht="18" x14ac:dyDescent="0.4">
      <c r="B48" s="8"/>
      <c r="C48" s="51" t="s">
        <v>13</v>
      </c>
      <c r="D48" s="51"/>
      <c r="E48" s="51"/>
      <c r="F48" s="51"/>
      <c r="G48" s="51"/>
      <c r="H48" s="51"/>
      <c r="I48" s="51"/>
      <c r="J48" s="51"/>
      <c r="K48" s="52">
        <v>7701792.54</v>
      </c>
      <c r="L48" s="52"/>
      <c r="N48" s="12"/>
    </row>
    <row r="49" spans="2:16" s="3" customFormat="1" ht="16.5" thickBot="1" x14ac:dyDescent="0.3">
      <c r="F49" s="42"/>
      <c r="G49" s="42"/>
      <c r="H49" s="42"/>
      <c r="I49" s="42"/>
      <c r="J49" s="43"/>
      <c r="K49" s="54"/>
      <c r="L49" s="54"/>
    </row>
    <row r="50" spans="2:16" s="17" customFormat="1" ht="16.5" thickTop="1" x14ac:dyDescent="0.25">
      <c r="C50" s="56" t="s">
        <v>17</v>
      </c>
      <c r="D50" s="56"/>
      <c r="E50" s="56"/>
      <c r="F50" s="56"/>
      <c r="G50" s="56"/>
      <c r="H50" s="56"/>
      <c r="I50" s="56"/>
      <c r="J50" s="56"/>
      <c r="K50" s="57">
        <f>SUM(K46:L48)</f>
        <v>9516675.6500000004</v>
      </c>
      <c r="L50" s="57"/>
      <c r="N50" s="19"/>
    </row>
    <row r="51" spans="2:16" s="3" customFormat="1" x14ac:dyDescent="0.25">
      <c r="B51" s="24"/>
      <c r="C51" s="20"/>
      <c r="D51" s="20"/>
      <c r="E51" s="20"/>
      <c r="F51" s="20"/>
      <c r="G51" s="20"/>
      <c r="H51" s="20"/>
      <c r="I51" s="20"/>
      <c r="J51" s="20"/>
      <c r="K51" s="47"/>
      <c r="L51" s="47"/>
      <c r="M51" s="16"/>
      <c r="N51" s="18"/>
      <c r="O51" s="48"/>
      <c r="P51" s="49"/>
    </row>
    <row r="52" spans="2:16" s="3" customFormat="1" x14ac:dyDescent="0.25">
      <c r="B52" s="24"/>
      <c r="C52" s="50" t="s">
        <v>18</v>
      </c>
      <c r="D52" s="50"/>
      <c r="E52" s="50"/>
      <c r="F52" s="50"/>
      <c r="G52" s="50"/>
      <c r="H52" s="50"/>
      <c r="I52" s="50"/>
      <c r="J52" s="50"/>
      <c r="M52" s="16"/>
    </row>
    <row r="53" spans="2:16" s="3" customFormat="1" ht="18" x14ac:dyDescent="0.4">
      <c r="B53" s="24"/>
      <c r="C53" s="51" t="s">
        <v>19</v>
      </c>
      <c r="D53" s="51"/>
      <c r="E53" s="51"/>
      <c r="F53" s="51"/>
      <c r="G53" s="51"/>
      <c r="H53" s="51"/>
      <c r="I53" s="51"/>
      <c r="J53" s="51"/>
      <c r="K53" s="52">
        <f>K19</f>
        <v>1885136.1199999999</v>
      </c>
      <c r="L53" s="52"/>
      <c r="M53" s="16"/>
    </row>
    <row r="54" spans="2:16" s="3" customFormat="1" ht="18" x14ac:dyDescent="0.4">
      <c r="B54" s="24"/>
      <c r="C54" s="51" t="s">
        <v>20</v>
      </c>
      <c r="D54" s="51"/>
      <c r="E54" s="51"/>
      <c r="F54" s="51"/>
      <c r="G54" s="51"/>
      <c r="H54" s="51"/>
      <c r="I54" s="51"/>
      <c r="J54" s="51"/>
      <c r="K54" s="52">
        <f>K36</f>
        <v>1575009.35</v>
      </c>
      <c r="L54" s="52"/>
      <c r="M54" s="16"/>
    </row>
    <row r="55" spans="2:16" s="3" customFormat="1" ht="16.5" thickBot="1" x14ac:dyDescent="0.3">
      <c r="F55" s="42"/>
      <c r="G55" s="42"/>
      <c r="H55" s="42"/>
      <c r="I55" s="42"/>
      <c r="J55" s="43"/>
      <c r="K55" s="54"/>
      <c r="L55" s="54"/>
    </row>
    <row r="56" spans="2:16" s="28" customFormat="1" ht="16.5" thickTop="1" x14ac:dyDescent="0.25">
      <c r="B56" s="32"/>
      <c r="C56" s="55" t="s">
        <v>40</v>
      </c>
      <c r="D56" s="55"/>
      <c r="E56" s="55" t="str">
        <f>IF(K56&gt;=0,"Superávit","Défict")</f>
        <v>Superávit</v>
      </c>
      <c r="F56" s="55"/>
      <c r="G56" s="55"/>
      <c r="H56" s="55"/>
      <c r="I56" s="55"/>
      <c r="J56" s="55"/>
      <c r="K56" s="53">
        <f>K53-K54</f>
        <v>310126.76999999979</v>
      </c>
      <c r="L56" s="53"/>
      <c r="M56" s="27"/>
    </row>
    <row r="57" spans="2:16" s="3" customFormat="1" x14ac:dyDescent="0.25">
      <c r="C57" s="16"/>
      <c r="D57" s="16"/>
      <c r="E57" s="16"/>
      <c r="F57" s="16"/>
      <c r="G57" s="16"/>
      <c r="H57" s="16"/>
      <c r="I57" s="16"/>
      <c r="J57" s="16"/>
      <c r="K57" s="16"/>
      <c r="L57" s="26"/>
      <c r="M57" s="16"/>
      <c r="N57" s="13"/>
    </row>
    <row r="58" spans="2:16" s="3" customFormat="1" x14ac:dyDescent="0.25">
      <c r="B58" s="24"/>
      <c r="C58" s="16"/>
      <c r="D58" s="16"/>
      <c r="E58" s="16"/>
      <c r="F58" s="16"/>
      <c r="G58" s="16"/>
      <c r="H58" s="16"/>
      <c r="I58" s="16"/>
      <c r="J58" s="16"/>
      <c r="K58" s="44"/>
      <c r="L58" s="44"/>
      <c r="M58" s="16"/>
    </row>
    <row r="59" spans="2:16" s="3" customFormat="1" ht="15.75" customHeight="1" x14ac:dyDescent="0.25"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16"/>
      <c r="N59" s="13"/>
    </row>
    <row r="60" spans="2:16" s="3" customFormat="1" x14ac:dyDescent="0.25"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16"/>
      <c r="N60" s="13"/>
    </row>
    <row r="61" spans="2:16" s="3" customFormat="1" ht="5.0999999999999996" customHeight="1" x14ac:dyDescent="0.2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3"/>
    </row>
    <row r="62" spans="2:16" s="9" customFormat="1" ht="12" customHeight="1" x14ac:dyDescent="0.25">
      <c r="B62" s="14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21"/>
      <c r="N62" s="15"/>
    </row>
    <row r="63" spans="2:16" s="9" customFormat="1" ht="12" customHeight="1" x14ac:dyDescent="0.25">
      <c r="B63" s="14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21"/>
      <c r="N63" s="15"/>
    </row>
    <row r="64" spans="2:16" s="9" customFormat="1" ht="12" customHeight="1" x14ac:dyDescent="0.25">
      <c r="B64" s="14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21"/>
      <c r="N64" s="15"/>
    </row>
    <row r="65" spans="2:14" s="9" customFormat="1" ht="12" customHeight="1" x14ac:dyDescent="0.25">
      <c r="B65" s="14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21"/>
      <c r="N65" s="15"/>
    </row>
    <row r="66" spans="2:14" s="9" customFormat="1" x14ac:dyDescent="0.25">
      <c r="B66" s="1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1"/>
      <c r="N66" s="15"/>
    </row>
  </sheetData>
  <mergeCells count="83">
    <mergeCell ref="C15:J15"/>
    <mergeCell ref="K15:L15"/>
    <mergeCell ref="C5:K5"/>
    <mergeCell ref="C6:K6"/>
    <mergeCell ref="C7:K7"/>
    <mergeCell ref="C8:K8"/>
    <mergeCell ref="B9:D9"/>
    <mergeCell ref="E9:H9"/>
    <mergeCell ref="C10:K10"/>
    <mergeCell ref="C12:J12"/>
    <mergeCell ref="C13:J13"/>
    <mergeCell ref="C14:J14"/>
    <mergeCell ref="K14:L14"/>
    <mergeCell ref="K12:L12"/>
    <mergeCell ref="C16:J16"/>
    <mergeCell ref="K16:L16"/>
    <mergeCell ref="C17:J17"/>
    <mergeCell ref="K17:L17"/>
    <mergeCell ref="C19:J19"/>
    <mergeCell ref="K19:L19"/>
    <mergeCell ref="K18:L18"/>
    <mergeCell ref="C21:J21"/>
    <mergeCell ref="C22:J22"/>
    <mergeCell ref="C23:J23"/>
    <mergeCell ref="K23:L23"/>
    <mergeCell ref="C24:J24"/>
    <mergeCell ref="K24:L24"/>
    <mergeCell ref="C25:J25"/>
    <mergeCell ref="K25:L25"/>
    <mergeCell ref="C26:J26"/>
    <mergeCell ref="K26:L26"/>
    <mergeCell ref="C27:J27"/>
    <mergeCell ref="K27:L27"/>
    <mergeCell ref="C28:J28"/>
    <mergeCell ref="K28:L28"/>
    <mergeCell ref="C29:J29"/>
    <mergeCell ref="K29:L29"/>
    <mergeCell ref="C30:J30"/>
    <mergeCell ref="K30:L30"/>
    <mergeCell ref="C31:J31"/>
    <mergeCell ref="K31:L31"/>
    <mergeCell ref="C32:J32"/>
    <mergeCell ref="K32:L32"/>
    <mergeCell ref="C33:J33"/>
    <mergeCell ref="K33:L33"/>
    <mergeCell ref="C34:J34"/>
    <mergeCell ref="K34:L34"/>
    <mergeCell ref="C35:J35"/>
    <mergeCell ref="K35:L35"/>
    <mergeCell ref="C36:J36"/>
    <mergeCell ref="K36:L36"/>
    <mergeCell ref="C46:J46"/>
    <mergeCell ref="K46:L46"/>
    <mergeCell ref="K37:L37"/>
    <mergeCell ref="C38:J38"/>
    <mergeCell ref="C39:J39"/>
    <mergeCell ref="K39:L39"/>
    <mergeCell ref="C40:J40"/>
    <mergeCell ref="K40:L40"/>
    <mergeCell ref="C41:J41"/>
    <mergeCell ref="K41:L41"/>
    <mergeCell ref="C43:J43"/>
    <mergeCell ref="K43:L43"/>
    <mergeCell ref="C45:J45"/>
    <mergeCell ref="K42:L42"/>
    <mergeCell ref="C47:J47"/>
    <mergeCell ref="K47:L47"/>
    <mergeCell ref="C48:J48"/>
    <mergeCell ref="K48:L48"/>
    <mergeCell ref="C50:J50"/>
    <mergeCell ref="K50:L50"/>
    <mergeCell ref="K49:L49"/>
    <mergeCell ref="C54:J54"/>
    <mergeCell ref="K54:L54"/>
    <mergeCell ref="K56:L56"/>
    <mergeCell ref="K55:L55"/>
    <mergeCell ref="C56:D56"/>
    <mergeCell ref="E56:J56"/>
    <mergeCell ref="K51:L51"/>
    <mergeCell ref="O51:P51"/>
    <mergeCell ref="C52:J52"/>
    <mergeCell ref="C53:J53"/>
    <mergeCell ref="K53:L53"/>
  </mergeCells>
  <pageMargins left="0.55118110236220474" right="0.23622047244094491" top="0.23622047244094491" bottom="0.19685039370078741" header="0.23622047244094491" footer="0.15748031496062992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showGridLines="0" zoomScaleNormal="100" workbookViewId="0">
      <pane xSplit="10" ySplit="11" topLeftCell="K12" activePane="bottomRight" state="frozen"/>
      <selection pane="topRight" activeCell="K1" sqref="K1"/>
      <selection pane="bottomLeft" activeCell="A12" sqref="A12"/>
      <selection pane="bottomRight" activeCell="C10" sqref="C10:K10"/>
    </sheetView>
  </sheetViews>
  <sheetFormatPr defaultRowHeight="15.75" x14ac:dyDescent="0.25"/>
  <cols>
    <col min="1" max="1" width="1.7109375" style="1" customWidth="1"/>
    <col min="2" max="2" width="2.7109375" style="1" customWidth="1"/>
    <col min="3" max="3" width="9.5703125" style="1" customWidth="1"/>
    <col min="4" max="4" width="22.85546875" style="1" customWidth="1"/>
    <col min="5" max="6" width="9.140625" style="1"/>
    <col min="7" max="7" width="6.85546875" style="1" customWidth="1"/>
    <col min="8" max="8" width="12.140625" style="1" customWidth="1"/>
    <col min="9" max="9" width="19.28515625" style="1" customWidth="1"/>
    <col min="10" max="10" width="12.42578125" style="1" customWidth="1"/>
    <col min="11" max="11" width="9.140625" style="1"/>
    <col min="12" max="12" width="21.28515625" style="1" customWidth="1"/>
    <col min="13" max="13" width="2.7109375" style="1" customWidth="1"/>
    <col min="14" max="14" width="20.42578125" style="2" customWidth="1"/>
    <col min="15" max="15" width="9.140625" style="2"/>
    <col min="16" max="16" width="18.85546875" style="2" customWidth="1"/>
    <col min="17" max="16384" width="9.140625" style="2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/>
    <row r="5" spans="2:12" s="1" customFormat="1" ht="18.75" x14ac:dyDescent="0.3">
      <c r="C5" s="65" t="s">
        <v>8</v>
      </c>
      <c r="D5" s="65"/>
      <c r="E5" s="65"/>
      <c r="F5" s="65"/>
      <c r="G5" s="65"/>
      <c r="H5" s="65"/>
      <c r="I5" s="65"/>
      <c r="J5" s="65"/>
      <c r="K5" s="65"/>
      <c r="L5" s="7"/>
    </row>
    <row r="6" spans="2:12" s="1" customFormat="1" ht="18.75" x14ac:dyDescent="0.25">
      <c r="C6" s="66" t="s">
        <v>6</v>
      </c>
      <c r="D6" s="66"/>
      <c r="E6" s="66"/>
      <c r="F6" s="66"/>
      <c r="G6" s="66"/>
      <c r="H6" s="66"/>
      <c r="I6" s="66"/>
      <c r="J6" s="66"/>
      <c r="K6" s="66"/>
      <c r="L6" s="5"/>
    </row>
    <row r="7" spans="2:12" s="1" customFormat="1" ht="18.75" x14ac:dyDescent="0.25">
      <c r="C7" s="67" t="s">
        <v>7</v>
      </c>
      <c r="D7" s="67"/>
      <c r="E7" s="67"/>
      <c r="F7" s="67"/>
      <c r="G7" s="67"/>
      <c r="H7" s="67"/>
      <c r="I7" s="67"/>
      <c r="J7" s="67"/>
      <c r="K7" s="67"/>
      <c r="L7" s="5"/>
    </row>
    <row r="8" spans="2:12" s="1" customFormat="1" ht="18.75" x14ac:dyDescent="0.25">
      <c r="B8" s="4"/>
      <c r="C8" s="68" t="s">
        <v>42</v>
      </c>
      <c r="D8" s="68"/>
      <c r="E8" s="68"/>
      <c r="F8" s="68"/>
      <c r="G8" s="68"/>
      <c r="H8" s="68"/>
      <c r="I8" s="68"/>
      <c r="J8" s="68"/>
      <c r="K8" s="68"/>
      <c r="L8" s="5"/>
    </row>
    <row r="9" spans="2:12" s="1" customFormat="1" ht="5.0999999999999996" customHeight="1" x14ac:dyDescent="0.25">
      <c r="B9" s="69"/>
      <c r="C9" s="69"/>
      <c r="D9" s="69"/>
      <c r="E9" s="70"/>
      <c r="F9" s="70"/>
      <c r="G9" s="70"/>
      <c r="H9" s="70"/>
      <c r="I9" s="4"/>
      <c r="J9" s="4"/>
      <c r="K9" s="4"/>
      <c r="L9" s="4"/>
    </row>
    <row r="10" spans="2:12" s="1" customFormat="1" ht="18.75" customHeight="1" x14ac:dyDescent="0.3">
      <c r="B10" s="4"/>
      <c r="C10" s="65" t="s">
        <v>9</v>
      </c>
      <c r="D10" s="65"/>
      <c r="E10" s="65"/>
      <c r="F10" s="65"/>
      <c r="G10" s="65"/>
      <c r="H10" s="65"/>
      <c r="I10" s="65"/>
      <c r="J10" s="65"/>
      <c r="K10" s="65"/>
      <c r="L10" s="6"/>
    </row>
    <row r="11" spans="2:12" s="1" customFormat="1" x14ac:dyDescent="0.25"/>
    <row r="12" spans="2:12" s="1" customFormat="1" x14ac:dyDescent="0.25">
      <c r="C12" s="71" t="s">
        <v>25</v>
      </c>
      <c r="D12" s="71"/>
      <c r="E12" s="71"/>
      <c r="F12" s="71"/>
      <c r="G12" s="71"/>
      <c r="H12" s="71"/>
      <c r="I12" s="71"/>
      <c r="J12" s="71"/>
      <c r="K12" s="72"/>
      <c r="L12" s="72"/>
    </row>
    <row r="13" spans="2:12" s="3" customFormat="1" x14ac:dyDescent="0.25">
      <c r="C13" s="56" t="s">
        <v>26</v>
      </c>
      <c r="D13" s="56"/>
      <c r="E13" s="56"/>
      <c r="F13" s="56"/>
      <c r="G13" s="56"/>
      <c r="H13" s="56"/>
      <c r="I13" s="56"/>
      <c r="J13" s="56"/>
      <c r="K13" s="16"/>
      <c r="L13" s="16"/>
    </row>
    <row r="14" spans="2:12" s="3" customFormat="1" ht="18" x14ac:dyDescent="0.4">
      <c r="C14" s="51" t="s">
        <v>10</v>
      </c>
      <c r="D14" s="51"/>
      <c r="E14" s="51"/>
      <c r="F14" s="51"/>
      <c r="G14" s="51"/>
      <c r="H14" s="51"/>
      <c r="I14" s="51"/>
      <c r="J14" s="51"/>
      <c r="K14" s="52">
        <v>1758333</v>
      </c>
      <c r="L14" s="52"/>
    </row>
    <row r="15" spans="2:12" s="3" customFormat="1" ht="18" x14ac:dyDescent="0.4">
      <c r="C15" s="51" t="s">
        <v>21</v>
      </c>
      <c r="D15" s="51"/>
      <c r="E15" s="51"/>
      <c r="F15" s="51"/>
      <c r="G15" s="51"/>
      <c r="H15" s="51"/>
      <c r="I15" s="51"/>
      <c r="J15" s="51"/>
      <c r="K15" s="52">
        <v>0</v>
      </c>
      <c r="L15" s="52"/>
    </row>
    <row r="16" spans="2:12" s="3" customFormat="1" ht="18" x14ac:dyDescent="0.4">
      <c r="C16" s="51" t="s">
        <v>23</v>
      </c>
      <c r="D16" s="51"/>
      <c r="E16" s="51"/>
      <c r="F16" s="51"/>
      <c r="G16" s="51"/>
      <c r="H16" s="51"/>
      <c r="I16" s="51"/>
      <c r="J16" s="51"/>
      <c r="K16" s="52">
        <v>79507.509999999995</v>
      </c>
      <c r="L16" s="52"/>
    </row>
    <row r="17" spans="2:14" s="9" customFormat="1" ht="18" x14ac:dyDescent="0.4">
      <c r="C17" s="63" t="s">
        <v>22</v>
      </c>
      <c r="D17" s="63"/>
      <c r="E17" s="63"/>
      <c r="F17" s="63"/>
      <c r="G17" s="63"/>
      <c r="H17" s="63"/>
      <c r="I17" s="63"/>
      <c r="J17" s="63"/>
      <c r="K17" s="64">
        <v>67277.22</v>
      </c>
      <c r="L17" s="64"/>
    </row>
    <row r="18" spans="2:14" s="9" customFormat="1" ht="18.75" thickBot="1" x14ac:dyDescent="0.45">
      <c r="C18" s="40"/>
      <c r="D18" s="40"/>
      <c r="E18" s="40"/>
      <c r="F18" s="40"/>
      <c r="G18" s="40"/>
      <c r="H18" s="40"/>
      <c r="I18" s="40"/>
      <c r="J18" s="40"/>
      <c r="K18" s="59"/>
      <c r="L18" s="59"/>
    </row>
    <row r="19" spans="2:14" s="3" customFormat="1" ht="16.5" thickTop="1" x14ac:dyDescent="0.25">
      <c r="C19" s="62" t="s">
        <v>0</v>
      </c>
      <c r="D19" s="62"/>
      <c r="E19" s="62"/>
      <c r="F19" s="62"/>
      <c r="G19" s="62"/>
      <c r="H19" s="62"/>
      <c r="I19" s="62"/>
      <c r="J19" s="62"/>
      <c r="K19" s="58">
        <f>SUM(K14:L17)</f>
        <v>1905117.73</v>
      </c>
      <c r="L19" s="58"/>
    </row>
    <row r="20" spans="2:14" s="3" customFormat="1" x14ac:dyDescent="0.25">
      <c r="B20" s="10"/>
      <c r="J20" s="11"/>
      <c r="K20" s="11"/>
      <c r="L20" s="11"/>
      <c r="N20" s="41"/>
    </row>
    <row r="21" spans="2:14" s="3" customFormat="1" x14ac:dyDescent="0.25">
      <c r="C21" s="50" t="s">
        <v>27</v>
      </c>
      <c r="D21" s="50"/>
      <c r="E21" s="50"/>
      <c r="F21" s="50"/>
      <c r="G21" s="50"/>
      <c r="H21" s="50"/>
      <c r="I21" s="50"/>
      <c r="J21" s="50"/>
      <c r="K21" s="16"/>
      <c r="L21" s="16"/>
    </row>
    <row r="22" spans="2:14" s="3" customFormat="1" x14ac:dyDescent="0.25">
      <c r="C22" s="56" t="s">
        <v>28</v>
      </c>
      <c r="D22" s="56"/>
      <c r="E22" s="56"/>
      <c r="F22" s="56"/>
      <c r="G22" s="56"/>
      <c r="H22" s="56"/>
      <c r="I22" s="56"/>
      <c r="J22" s="56"/>
      <c r="K22" s="16"/>
      <c r="L22" s="16"/>
    </row>
    <row r="23" spans="2:14" s="3" customFormat="1" ht="18" x14ac:dyDescent="0.4">
      <c r="B23" s="8"/>
      <c r="C23" s="60" t="s">
        <v>29</v>
      </c>
      <c r="D23" s="60"/>
      <c r="E23" s="60"/>
      <c r="F23" s="60"/>
      <c r="G23" s="60"/>
      <c r="H23" s="60"/>
      <c r="I23" s="60"/>
      <c r="J23" s="60"/>
      <c r="K23" s="52">
        <v>461678.86</v>
      </c>
      <c r="L23" s="52"/>
    </row>
    <row r="24" spans="2:14" s="3" customFormat="1" ht="18" x14ac:dyDescent="0.4">
      <c r="B24" s="8"/>
      <c r="C24" s="60" t="s">
        <v>30</v>
      </c>
      <c r="D24" s="60"/>
      <c r="E24" s="60"/>
      <c r="F24" s="60"/>
      <c r="G24" s="60"/>
      <c r="H24" s="60"/>
      <c r="I24" s="60"/>
      <c r="J24" s="60"/>
      <c r="K24" s="52">
        <v>601343.63</v>
      </c>
      <c r="L24" s="52"/>
    </row>
    <row r="25" spans="2:14" s="3" customFormat="1" ht="18" x14ac:dyDescent="0.4">
      <c r="B25" s="8"/>
      <c r="C25" s="60" t="s">
        <v>31</v>
      </c>
      <c r="D25" s="60"/>
      <c r="E25" s="60"/>
      <c r="F25" s="60"/>
      <c r="G25" s="60"/>
      <c r="H25" s="60"/>
      <c r="I25" s="60"/>
      <c r="J25" s="60"/>
      <c r="K25" s="52">
        <v>172773.77</v>
      </c>
      <c r="L25" s="52"/>
    </row>
    <row r="26" spans="2:14" s="3" customFormat="1" ht="18" x14ac:dyDescent="0.4">
      <c r="B26" s="8"/>
      <c r="C26" s="60" t="s">
        <v>32</v>
      </c>
      <c r="D26" s="60"/>
      <c r="E26" s="60"/>
      <c r="F26" s="60"/>
      <c r="G26" s="60"/>
      <c r="H26" s="60"/>
      <c r="I26" s="60"/>
      <c r="J26" s="60"/>
      <c r="K26" s="52">
        <v>68576.820000000007</v>
      </c>
      <c r="L26" s="52"/>
    </row>
    <row r="27" spans="2:14" s="3" customFormat="1" ht="18" x14ac:dyDescent="0.4">
      <c r="B27" s="8"/>
      <c r="C27" s="60" t="s">
        <v>33</v>
      </c>
      <c r="D27" s="60"/>
      <c r="E27" s="60"/>
      <c r="F27" s="60"/>
      <c r="G27" s="60"/>
      <c r="H27" s="60"/>
      <c r="I27" s="60"/>
      <c r="J27" s="60"/>
      <c r="K27" s="52">
        <v>166972.96</v>
      </c>
      <c r="L27" s="52"/>
    </row>
    <row r="28" spans="2:14" s="3" customFormat="1" ht="18" x14ac:dyDescent="0.4">
      <c r="B28" s="14"/>
      <c r="C28" s="60" t="s">
        <v>1</v>
      </c>
      <c r="D28" s="60"/>
      <c r="E28" s="60"/>
      <c r="F28" s="60"/>
      <c r="G28" s="60"/>
      <c r="H28" s="60"/>
      <c r="I28" s="60"/>
      <c r="J28" s="60"/>
      <c r="K28" s="52">
        <v>1028.53</v>
      </c>
      <c r="L28" s="52"/>
    </row>
    <row r="29" spans="2:14" s="3" customFormat="1" ht="18" x14ac:dyDescent="0.4">
      <c r="B29" s="8"/>
      <c r="C29" s="60" t="s">
        <v>11</v>
      </c>
      <c r="D29" s="60"/>
      <c r="E29" s="60"/>
      <c r="F29" s="60"/>
      <c r="G29" s="60"/>
      <c r="H29" s="60"/>
      <c r="I29" s="60"/>
      <c r="J29" s="60"/>
      <c r="K29" s="52">
        <v>36517.269999999997</v>
      </c>
      <c r="L29" s="52"/>
    </row>
    <row r="30" spans="2:14" s="3" customFormat="1" ht="18" x14ac:dyDescent="0.4">
      <c r="B30" s="8"/>
      <c r="C30" s="60" t="s">
        <v>34</v>
      </c>
      <c r="D30" s="60"/>
      <c r="E30" s="60"/>
      <c r="F30" s="60"/>
      <c r="G30" s="60"/>
      <c r="H30" s="60"/>
      <c r="I30" s="60"/>
      <c r="J30" s="60"/>
      <c r="K30" s="52">
        <v>20610.05</v>
      </c>
      <c r="L30" s="52"/>
    </row>
    <row r="31" spans="2:14" s="3" customFormat="1" ht="18" x14ac:dyDescent="0.4">
      <c r="B31" s="8"/>
      <c r="C31" s="60" t="s">
        <v>35</v>
      </c>
      <c r="D31" s="60"/>
      <c r="E31" s="60"/>
      <c r="F31" s="60"/>
      <c r="G31" s="60"/>
      <c r="H31" s="60"/>
      <c r="I31" s="60"/>
      <c r="J31" s="60"/>
      <c r="K31" s="52">
        <v>33107.449999999997</v>
      </c>
      <c r="L31" s="52"/>
    </row>
    <row r="32" spans="2:14" s="3" customFormat="1" ht="18" x14ac:dyDescent="0.4">
      <c r="B32" s="8"/>
      <c r="C32" s="60" t="s">
        <v>36</v>
      </c>
      <c r="D32" s="60"/>
      <c r="E32" s="60"/>
      <c r="F32" s="60"/>
      <c r="G32" s="60"/>
      <c r="H32" s="60"/>
      <c r="I32" s="60"/>
      <c r="J32" s="60"/>
      <c r="K32" s="52">
        <v>73002.350000000006</v>
      </c>
      <c r="L32" s="52"/>
    </row>
    <row r="33" spans="2:14" s="9" customFormat="1" ht="18" x14ac:dyDescent="0.4">
      <c r="B33" s="14"/>
      <c r="C33" s="60" t="s">
        <v>12</v>
      </c>
      <c r="D33" s="60"/>
      <c r="E33" s="60"/>
      <c r="F33" s="60"/>
      <c r="G33" s="60"/>
      <c r="H33" s="60"/>
      <c r="I33" s="60"/>
      <c r="J33" s="60"/>
      <c r="K33" s="52">
        <v>8820.18</v>
      </c>
      <c r="L33" s="52"/>
    </row>
    <row r="34" spans="2:14" s="3" customFormat="1" ht="18" x14ac:dyDescent="0.4">
      <c r="B34" s="8"/>
      <c r="C34" s="60" t="s">
        <v>37</v>
      </c>
      <c r="D34" s="60"/>
      <c r="E34" s="60"/>
      <c r="F34" s="60"/>
      <c r="G34" s="60"/>
      <c r="H34" s="60"/>
      <c r="I34" s="60"/>
      <c r="J34" s="60"/>
      <c r="K34" s="52">
        <v>6537</v>
      </c>
      <c r="L34" s="52"/>
    </row>
    <row r="35" spans="2:14" s="3" customFormat="1" ht="18.75" thickBot="1" x14ac:dyDescent="0.45">
      <c r="B35" s="8"/>
      <c r="C35" s="61"/>
      <c r="D35" s="61"/>
      <c r="E35" s="61"/>
      <c r="F35" s="61"/>
      <c r="G35" s="61"/>
      <c r="H35" s="61"/>
      <c r="I35" s="61"/>
      <c r="J35" s="61"/>
      <c r="K35" s="59"/>
      <c r="L35" s="59"/>
    </row>
    <row r="36" spans="2:14" s="17" customFormat="1" ht="16.5" thickTop="1" x14ac:dyDescent="0.25">
      <c r="B36" s="16"/>
      <c r="C36" s="62" t="s">
        <v>2</v>
      </c>
      <c r="D36" s="62"/>
      <c r="E36" s="62"/>
      <c r="F36" s="62"/>
      <c r="G36" s="62"/>
      <c r="H36" s="62"/>
      <c r="I36" s="62"/>
      <c r="J36" s="62"/>
      <c r="K36" s="57">
        <f>SUM(K23:L34)</f>
        <v>1650968.87</v>
      </c>
      <c r="L36" s="57"/>
    </row>
    <row r="37" spans="2:14" s="3" customFormat="1" x14ac:dyDescent="0.25">
      <c r="K37" s="58"/>
      <c r="L37" s="58"/>
    </row>
    <row r="38" spans="2:14" s="3" customFormat="1" x14ac:dyDescent="0.25">
      <c r="B38" s="38"/>
      <c r="C38" s="50" t="s">
        <v>38</v>
      </c>
      <c r="D38" s="50"/>
      <c r="E38" s="50"/>
      <c r="F38" s="50"/>
      <c r="G38" s="50"/>
      <c r="H38" s="50"/>
      <c r="I38" s="50"/>
      <c r="J38" s="50"/>
      <c r="K38" s="16"/>
      <c r="L38" s="16"/>
      <c r="M38" s="16"/>
    </row>
    <row r="39" spans="2:14" s="3" customFormat="1" ht="18" x14ac:dyDescent="0.4">
      <c r="B39" s="8"/>
      <c r="C39" s="51" t="s">
        <v>5</v>
      </c>
      <c r="D39" s="51"/>
      <c r="E39" s="51"/>
      <c r="F39" s="51"/>
      <c r="G39" s="51"/>
      <c r="H39" s="51"/>
      <c r="I39" s="51"/>
      <c r="J39" s="51"/>
      <c r="K39" s="52">
        <f>'FLUXO CAIXA JAN'!K50:L50</f>
        <v>9516675.6500000004</v>
      </c>
      <c r="L39" s="52"/>
      <c r="N39" s="13"/>
    </row>
    <row r="40" spans="2:14" s="3" customFormat="1" ht="18" x14ac:dyDescent="0.4">
      <c r="B40" s="31"/>
      <c r="C40" s="51" t="s">
        <v>3</v>
      </c>
      <c r="D40" s="51"/>
      <c r="E40" s="51"/>
      <c r="F40" s="51"/>
      <c r="G40" s="51"/>
      <c r="H40" s="51"/>
      <c r="I40" s="51"/>
      <c r="J40" s="51"/>
      <c r="K40" s="52">
        <f>K19</f>
        <v>1905117.73</v>
      </c>
      <c r="L40" s="52"/>
      <c r="N40" s="13"/>
    </row>
    <row r="41" spans="2:14" s="3" customFormat="1" ht="18" x14ac:dyDescent="0.4">
      <c r="C41" s="51" t="s">
        <v>4</v>
      </c>
      <c r="D41" s="51"/>
      <c r="E41" s="51"/>
      <c r="F41" s="51"/>
      <c r="G41" s="51"/>
      <c r="H41" s="51"/>
      <c r="I41" s="51"/>
      <c r="J41" s="51"/>
      <c r="K41" s="52">
        <f>K36</f>
        <v>1650968.87</v>
      </c>
      <c r="L41" s="52"/>
    </row>
    <row r="42" spans="2:14" s="3" customFormat="1" ht="18.75" thickBot="1" x14ac:dyDescent="0.45">
      <c r="C42" s="31"/>
      <c r="D42" s="31"/>
      <c r="E42" s="31"/>
      <c r="F42" s="31"/>
      <c r="G42" s="31"/>
      <c r="H42" s="31"/>
      <c r="I42" s="31"/>
      <c r="J42" s="31"/>
      <c r="K42" s="59"/>
      <c r="L42" s="59"/>
    </row>
    <row r="43" spans="2:14" s="17" customFormat="1" ht="16.5" thickTop="1" x14ac:dyDescent="0.25">
      <c r="C43" s="56" t="s">
        <v>16</v>
      </c>
      <c r="D43" s="56"/>
      <c r="E43" s="56"/>
      <c r="F43" s="56"/>
      <c r="G43" s="56"/>
      <c r="H43" s="56"/>
      <c r="I43" s="56"/>
      <c r="J43" s="56"/>
      <c r="K43" s="57">
        <f>SUM(K39:L40)-K41</f>
        <v>9770824.5100000016</v>
      </c>
      <c r="L43" s="57"/>
    </row>
    <row r="44" spans="2:14" s="3" customFormat="1" x14ac:dyDescent="0.25">
      <c r="C44" s="31"/>
      <c r="D44" s="31"/>
      <c r="E44" s="31"/>
      <c r="F44" s="31"/>
      <c r="G44" s="31"/>
      <c r="H44" s="31"/>
      <c r="I44" s="31"/>
      <c r="J44" s="31"/>
      <c r="K44" s="36"/>
      <c r="L44" s="36"/>
    </row>
    <row r="45" spans="2:14" s="3" customFormat="1" x14ac:dyDescent="0.25">
      <c r="B45" s="38"/>
      <c r="C45" s="50" t="s">
        <v>39</v>
      </c>
      <c r="D45" s="50"/>
      <c r="E45" s="50"/>
      <c r="F45" s="50"/>
      <c r="G45" s="50"/>
      <c r="H45" s="50"/>
      <c r="I45" s="50"/>
      <c r="J45" s="50"/>
      <c r="K45" s="16"/>
      <c r="L45" s="16"/>
      <c r="M45" s="16"/>
    </row>
    <row r="46" spans="2:14" s="3" customFormat="1" ht="18" x14ac:dyDescent="0.4">
      <c r="B46" s="8"/>
      <c r="C46" s="51" t="s">
        <v>15</v>
      </c>
      <c r="D46" s="51"/>
      <c r="E46" s="51"/>
      <c r="F46" s="51"/>
      <c r="G46" s="51"/>
      <c r="H46" s="51"/>
      <c r="I46" s="51"/>
      <c r="J46" s="51"/>
      <c r="K46" s="52">
        <v>10413.030000000001</v>
      </c>
      <c r="L46" s="52"/>
      <c r="N46" s="12"/>
    </row>
    <row r="47" spans="2:14" s="3" customFormat="1" ht="18" x14ac:dyDescent="0.4">
      <c r="B47" s="8"/>
      <c r="C47" s="51" t="s">
        <v>14</v>
      </c>
      <c r="D47" s="51"/>
      <c r="E47" s="51"/>
      <c r="F47" s="51"/>
      <c r="G47" s="51"/>
      <c r="H47" s="51"/>
      <c r="I47" s="51"/>
      <c r="J47" s="51"/>
      <c r="K47" s="52">
        <v>23441.91</v>
      </c>
      <c r="L47" s="52"/>
      <c r="N47" s="12"/>
    </row>
    <row r="48" spans="2:14" s="3" customFormat="1" ht="18" x14ac:dyDescent="0.4">
      <c r="B48" s="8"/>
      <c r="C48" s="51" t="s">
        <v>13</v>
      </c>
      <c r="D48" s="51"/>
      <c r="E48" s="51"/>
      <c r="F48" s="51"/>
      <c r="G48" s="51"/>
      <c r="H48" s="51"/>
      <c r="I48" s="51"/>
      <c r="J48" s="51"/>
      <c r="K48" s="52">
        <v>9736969.5700000003</v>
      </c>
      <c r="L48" s="52"/>
      <c r="N48" s="12"/>
    </row>
    <row r="49" spans="2:16" s="3" customFormat="1" ht="16.5" thickBot="1" x14ac:dyDescent="0.3">
      <c r="F49" s="42"/>
      <c r="G49" s="42"/>
      <c r="H49" s="42"/>
      <c r="I49" s="42"/>
      <c r="J49" s="43"/>
      <c r="K49" s="54"/>
      <c r="L49" s="54"/>
    </row>
    <row r="50" spans="2:16" s="17" customFormat="1" ht="16.5" thickTop="1" x14ac:dyDescent="0.25">
      <c r="C50" s="56" t="s">
        <v>17</v>
      </c>
      <c r="D50" s="56"/>
      <c r="E50" s="56"/>
      <c r="F50" s="56"/>
      <c r="G50" s="56"/>
      <c r="H50" s="56"/>
      <c r="I50" s="56"/>
      <c r="J50" s="56"/>
      <c r="K50" s="57">
        <f>SUM(K46:L48)</f>
        <v>9770824.5099999998</v>
      </c>
      <c r="L50" s="57"/>
      <c r="N50" s="19"/>
    </row>
    <row r="51" spans="2:16" s="3" customFormat="1" x14ac:dyDescent="0.25">
      <c r="B51" s="38"/>
      <c r="C51" s="39"/>
      <c r="D51" s="39"/>
      <c r="E51" s="39"/>
      <c r="F51" s="39"/>
      <c r="G51" s="39"/>
      <c r="H51" s="39"/>
      <c r="I51" s="39"/>
      <c r="J51" s="39"/>
      <c r="K51" s="47"/>
      <c r="L51" s="47"/>
      <c r="M51" s="16"/>
      <c r="N51" s="18"/>
      <c r="O51" s="48"/>
      <c r="P51" s="49"/>
    </row>
    <row r="52" spans="2:16" s="3" customFormat="1" x14ac:dyDescent="0.25">
      <c r="B52" s="38"/>
      <c r="C52" s="50" t="s">
        <v>18</v>
      </c>
      <c r="D52" s="50"/>
      <c r="E52" s="50"/>
      <c r="F52" s="50"/>
      <c r="G52" s="50"/>
      <c r="H52" s="50"/>
      <c r="I52" s="50"/>
      <c r="J52" s="50"/>
      <c r="M52" s="16"/>
    </row>
    <row r="53" spans="2:16" s="3" customFormat="1" ht="18" x14ac:dyDescent="0.4">
      <c r="B53" s="38"/>
      <c r="C53" s="51" t="s">
        <v>19</v>
      </c>
      <c r="D53" s="51"/>
      <c r="E53" s="51"/>
      <c r="F53" s="51"/>
      <c r="G53" s="51"/>
      <c r="H53" s="51"/>
      <c r="I53" s="51"/>
      <c r="J53" s="51"/>
      <c r="K53" s="52">
        <f>K19</f>
        <v>1905117.73</v>
      </c>
      <c r="L53" s="52"/>
      <c r="M53" s="16"/>
    </row>
    <row r="54" spans="2:16" s="3" customFormat="1" ht="18" x14ac:dyDescent="0.4">
      <c r="B54" s="38"/>
      <c r="C54" s="51" t="s">
        <v>20</v>
      </c>
      <c r="D54" s="51"/>
      <c r="E54" s="51"/>
      <c r="F54" s="51"/>
      <c r="G54" s="51"/>
      <c r="H54" s="51"/>
      <c r="I54" s="51"/>
      <c r="J54" s="51"/>
      <c r="K54" s="52">
        <f>K36</f>
        <v>1650968.87</v>
      </c>
      <c r="L54" s="52"/>
      <c r="M54" s="16"/>
    </row>
    <row r="55" spans="2:16" s="3" customFormat="1" ht="16.5" thickBot="1" x14ac:dyDescent="0.3">
      <c r="F55" s="42"/>
      <c r="G55" s="42"/>
      <c r="H55" s="42"/>
      <c r="I55" s="42"/>
      <c r="J55" s="43"/>
      <c r="K55" s="54"/>
      <c r="L55" s="54"/>
    </row>
    <row r="56" spans="2:16" s="28" customFormat="1" ht="16.5" thickTop="1" x14ac:dyDescent="0.25">
      <c r="B56" s="32"/>
      <c r="C56" s="55" t="s">
        <v>40</v>
      </c>
      <c r="D56" s="55"/>
      <c r="E56" s="55" t="str">
        <f>IF(K56&gt;=0,"Superávit","Défict")</f>
        <v>Superávit</v>
      </c>
      <c r="F56" s="55"/>
      <c r="G56" s="55"/>
      <c r="H56" s="55"/>
      <c r="I56" s="55"/>
      <c r="J56" s="55"/>
      <c r="K56" s="53">
        <f>K53-K54</f>
        <v>254148.85999999987</v>
      </c>
      <c r="L56" s="53"/>
      <c r="M56" s="27"/>
    </row>
    <row r="57" spans="2:16" s="3" customFormat="1" x14ac:dyDescent="0.25">
      <c r="C57" s="16"/>
      <c r="D57" s="16"/>
      <c r="E57" s="16"/>
      <c r="F57" s="16"/>
      <c r="G57" s="16"/>
      <c r="H57" s="16"/>
      <c r="I57" s="16"/>
      <c r="J57" s="16"/>
      <c r="K57" s="16"/>
      <c r="L57" s="26"/>
      <c r="M57" s="16"/>
      <c r="N57" s="13"/>
    </row>
    <row r="58" spans="2:16" s="3" customFormat="1" x14ac:dyDescent="0.25">
      <c r="B58" s="38"/>
      <c r="C58" s="16"/>
      <c r="D58" s="16"/>
      <c r="E58" s="16"/>
      <c r="F58" s="16"/>
      <c r="G58" s="16"/>
      <c r="H58" s="16"/>
      <c r="I58" s="16"/>
      <c r="J58" s="16"/>
      <c r="K58" s="44"/>
      <c r="L58" s="44"/>
      <c r="M58" s="16"/>
    </row>
    <row r="59" spans="2:16" s="3" customFormat="1" ht="15.75" customHeight="1" x14ac:dyDescent="0.25"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16"/>
      <c r="N59" s="13"/>
    </row>
    <row r="60" spans="2:16" s="3" customFormat="1" x14ac:dyDescent="0.25"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16"/>
      <c r="N60" s="13"/>
    </row>
    <row r="61" spans="2:16" s="3" customFormat="1" ht="5.0999999999999996" customHeight="1" x14ac:dyDescent="0.2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3"/>
    </row>
    <row r="62" spans="2:16" s="9" customFormat="1" ht="12" customHeight="1" x14ac:dyDescent="0.25">
      <c r="B62" s="14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37"/>
      <c r="N62" s="15"/>
    </row>
    <row r="63" spans="2:16" s="9" customFormat="1" ht="12" customHeight="1" x14ac:dyDescent="0.25">
      <c r="B63" s="14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37"/>
      <c r="N63" s="15"/>
    </row>
    <row r="64" spans="2:16" s="9" customFormat="1" ht="12" customHeight="1" x14ac:dyDescent="0.25">
      <c r="B64" s="14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37"/>
      <c r="N64" s="15"/>
    </row>
    <row r="65" spans="2:14" s="9" customFormat="1" ht="12" customHeight="1" x14ac:dyDescent="0.25">
      <c r="B65" s="14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37"/>
      <c r="N65" s="15"/>
    </row>
    <row r="66" spans="2:14" s="9" customFormat="1" x14ac:dyDescent="0.25">
      <c r="B66" s="14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7"/>
      <c r="N66" s="15"/>
    </row>
  </sheetData>
  <mergeCells count="83">
    <mergeCell ref="C53:J53"/>
    <mergeCell ref="K53:L53"/>
    <mergeCell ref="C54:J54"/>
    <mergeCell ref="K54:L54"/>
    <mergeCell ref="K55:L55"/>
    <mergeCell ref="C56:D56"/>
    <mergeCell ref="E56:J56"/>
    <mergeCell ref="K56:L56"/>
    <mergeCell ref="K49:L49"/>
    <mergeCell ref="C50:J50"/>
    <mergeCell ref="K50:L50"/>
    <mergeCell ref="K51:L51"/>
    <mergeCell ref="O51:P51"/>
    <mergeCell ref="C52:J52"/>
    <mergeCell ref="C45:J45"/>
    <mergeCell ref="C46:J46"/>
    <mergeCell ref="K46:L46"/>
    <mergeCell ref="C47:J47"/>
    <mergeCell ref="K47:L47"/>
    <mergeCell ref="C48:J48"/>
    <mergeCell ref="K48:L48"/>
    <mergeCell ref="C40:J40"/>
    <mergeCell ref="K40:L40"/>
    <mergeCell ref="C41:J41"/>
    <mergeCell ref="K41:L41"/>
    <mergeCell ref="K42:L42"/>
    <mergeCell ref="C43:J43"/>
    <mergeCell ref="K43:L43"/>
    <mergeCell ref="C36:J36"/>
    <mergeCell ref="K36:L36"/>
    <mergeCell ref="K37:L37"/>
    <mergeCell ref="C38:J38"/>
    <mergeCell ref="C39:J39"/>
    <mergeCell ref="K39:L39"/>
    <mergeCell ref="C33:J33"/>
    <mergeCell ref="K33:L33"/>
    <mergeCell ref="C34:J34"/>
    <mergeCell ref="K34:L34"/>
    <mergeCell ref="C35:J35"/>
    <mergeCell ref="K35:L35"/>
    <mergeCell ref="C30:J30"/>
    <mergeCell ref="K30:L30"/>
    <mergeCell ref="C31:J31"/>
    <mergeCell ref="K31:L31"/>
    <mergeCell ref="C32:J32"/>
    <mergeCell ref="K32:L32"/>
    <mergeCell ref="C27:J27"/>
    <mergeCell ref="K27:L27"/>
    <mergeCell ref="C28:J28"/>
    <mergeCell ref="K28:L28"/>
    <mergeCell ref="C29:J29"/>
    <mergeCell ref="K29:L29"/>
    <mergeCell ref="C24:J24"/>
    <mergeCell ref="K24:L24"/>
    <mergeCell ref="C25:J25"/>
    <mergeCell ref="K25:L25"/>
    <mergeCell ref="C26:J26"/>
    <mergeCell ref="K26:L26"/>
    <mergeCell ref="K18:L18"/>
    <mergeCell ref="C19:J19"/>
    <mergeCell ref="K19:L19"/>
    <mergeCell ref="C21:J21"/>
    <mergeCell ref="C22:J22"/>
    <mergeCell ref="C23:J23"/>
    <mergeCell ref="K23:L23"/>
    <mergeCell ref="C15:J15"/>
    <mergeCell ref="K15:L15"/>
    <mergeCell ref="C16:J16"/>
    <mergeCell ref="K16:L16"/>
    <mergeCell ref="C17:J17"/>
    <mergeCell ref="K17:L17"/>
    <mergeCell ref="C10:K10"/>
    <mergeCell ref="C12:J12"/>
    <mergeCell ref="K12:L12"/>
    <mergeCell ref="C13:J13"/>
    <mergeCell ref="C14:J14"/>
    <mergeCell ref="K14:L14"/>
    <mergeCell ref="C5:K5"/>
    <mergeCell ref="C6:K6"/>
    <mergeCell ref="C7:K7"/>
    <mergeCell ref="C8:K8"/>
    <mergeCell ref="B9:D9"/>
    <mergeCell ref="E9:H9"/>
  </mergeCells>
  <pageMargins left="0.55118110236220474" right="0.23622047244094491" top="0.23622047244094491" bottom="0.19685039370078741" header="0.23622047244094491" footer="0.15748031496062992"/>
  <pageSetup paperSize="9" scale="6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showGridLines="0" tabSelected="1" zoomScaleNormal="100" workbookViewId="0">
      <pane xSplit="10" ySplit="11" topLeftCell="K12" activePane="bottomRight" state="frozen"/>
      <selection pane="topRight" activeCell="K1" sqref="K1"/>
      <selection pane="bottomLeft" activeCell="A12" sqref="A12"/>
      <selection pane="bottomRight" activeCell="C8" sqref="C8:K8"/>
    </sheetView>
  </sheetViews>
  <sheetFormatPr defaultRowHeight="15.75" x14ac:dyDescent="0.25"/>
  <cols>
    <col min="1" max="1" width="1.7109375" style="1" customWidth="1"/>
    <col min="2" max="2" width="2.7109375" style="1" customWidth="1"/>
    <col min="3" max="3" width="9.5703125" style="1" customWidth="1"/>
    <col min="4" max="4" width="22.85546875" style="1" customWidth="1"/>
    <col min="5" max="6" width="9.140625" style="1"/>
    <col min="7" max="7" width="6.85546875" style="1" customWidth="1"/>
    <col min="8" max="8" width="12.140625" style="1" customWidth="1"/>
    <col min="9" max="9" width="19.28515625" style="1" customWidth="1"/>
    <col min="10" max="10" width="12.42578125" style="1" customWidth="1"/>
    <col min="11" max="11" width="9.140625" style="1"/>
    <col min="12" max="12" width="21.28515625" style="1" customWidth="1"/>
    <col min="13" max="13" width="2.7109375" style="1" customWidth="1"/>
    <col min="14" max="14" width="20.42578125" style="2" customWidth="1"/>
    <col min="15" max="15" width="9.140625" style="2"/>
    <col min="16" max="16" width="18.85546875" style="2" customWidth="1"/>
    <col min="17" max="16384" width="9.140625" style="2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/>
    <row r="5" spans="2:12" s="1" customFormat="1" ht="18.75" x14ac:dyDescent="0.3">
      <c r="C5" s="65" t="str">
        <f>'FLUXO CAIXA JAN'!C5</f>
        <v>Associação Cultural de Apoio ao Museu Casa de Portinari</v>
      </c>
      <c r="D5" s="65"/>
      <c r="E5" s="65"/>
      <c r="F5" s="65"/>
      <c r="G5" s="65"/>
      <c r="H5" s="65"/>
      <c r="I5" s="65"/>
      <c r="J5" s="65"/>
      <c r="K5" s="65"/>
      <c r="L5" s="7"/>
    </row>
    <row r="6" spans="2:12" s="1" customFormat="1" ht="18.75" x14ac:dyDescent="0.25">
      <c r="C6" s="66" t="str">
        <f>'FLUXO CAIXA JAN'!C6:K6</f>
        <v>CNPJ n.º 01.845.656/0001-78</v>
      </c>
      <c r="D6" s="66"/>
      <c r="E6" s="66"/>
      <c r="F6" s="66"/>
      <c r="G6" s="66"/>
      <c r="H6" s="66"/>
      <c r="I6" s="66"/>
      <c r="J6" s="66"/>
      <c r="K6" s="66"/>
      <c r="L6" s="5"/>
    </row>
    <row r="7" spans="2:12" s="1" customFormat="1" ht="18.75" x14ac:dyDescent="0.25">
      <c r="C7" s="67" t="str">
        <f>'FLUXO CAIXA JAN'!C7:K7</f>
        <v>Fluxo de Caixa</v>
      </c>
      <c r="D7" s="67"/>
      <c r="E7" s="67"/>
      <c r="F7" s="67"/>
      <c r="G7" s="67"/>
      <c r="H7" s="67"/>
      <c r="I7" s="67"/>
      <c r="J7" s="67"/>
      <c r="K7" s="67"/>
      <c r="L7" s="5"/>
    </row>
    <row r="8" spans="2:12" s="1" customFormat="1" ht="18.75" x14ac:dyDescent="0.25">
      <c r="B8" s="4"/>
      <c r="C8" s="73" t="s">
        <v>43</v>
      </c>
      <c r="D8" s="73"/>
      <c r="E8" s="73"/>
      <c r="F8" s="73"/>
      <c r="G8" s="73"/>
      <c r="H8" s="73"/>
      <c r="I8" s="73"/>
      <c r="J8" s="73"/>
      <c r="K8" s="73"/>
      <c r="L8" s="5"/>
    </row>
    <row r="9" spans="2:12" s="1" customFormat="1" ht="5.0999999999999996" customHeight="1" x14ac:dyDescent="0.25">
      <c r="B9" s="69"/>
      <c r="C9" s="69"/>
      <c r="D9" s="69"/>
      <c r="E9" s="70"/>
      <c r="F9" s="70"/>
      <c r="G9" s="70"/>
      <c r="H9" s="70"/>
      <c r="I9" s="4"/>
      <c r="J9" s="4"/>
      <c r="K9" s="4"/>
      <c r="L9" s="4"/>
    </row>
    <row r="10" spans="2:12" s="1" customFormat="1" ht="18.75" customHeight="1" x14ac:dyDescent="0.3">
      <c r="B10" s="4"/>
      <c r="C10" s="65" t="s">
        <v>9</v>
      </c>
      <c r="D10" s="65"/>
      <c r="E10" s="65"/>
      <c r="F10" s="65"/>
      <c r="G10" s="65"/>
      <c r="H10" s="65"/>
      <c r="I10" s="65"/>
      <c r="J10" s="65"/>
      <c r="K10" s="65"/>
      <c r="L10" s="6"/>
    </row>
    <row r="11" spans="2:12" s="1" customFormat="1" x14ac:dyDescent="0.25"/>
    <row r="12" spans="2:12" s="1" customFormat="1" x14ac:dyDescent="0.25">
      <c r="C12" s="71" t="str">
        <f>'FLUXO CAIXA JAN'!C12:J12</f>
        <v>1. Origens dos Recursos</v>
      </c>
      <c r="D12" s="71"/>
      <c r="E12" s="71"/>
      <c r="F12" s="71"/>
      <c r="G12" s="71"/>
      <c r="H12" s="71"/>
      <c r="I12" s="71"/>
      <c r="J12" s="71"/>
      <c r="K12" s="72"/>
      <c r="L12" s="72"/>
    </row>
    <row r="13" spans="2:12" s="3" customFormat="1" x14ac:dyDescent="0.25">
      <c r="C13" s="71" t="str">
        <f>'FLUXO CAIXA JAN'!C13:J13</f>
        <v>Natureza das Receitas</v>
      </c>
      <c r="D13" s="71"/>
      <c r="E13" s="71"/>
      <c r="F13" s="71"/>
      <c r="G13" s="71"/>
      <c r="H13" s="71"/>
      <c r="I13" s="71"/>
      <c r="J13" s="71"/>
      <c r="K13" s="16"/>
      <c r="L13" s="16"/>
    </row>
    <row r="14" spans="2:12" s="3" customFormat="1" ht="18" x14ac:dyDescent="0.4">
      <c r="C14" s="69" t="str">
        <f>'FLUXO CAIXA JAN'!C14:J14</f>
        <v>Créditos de Órgão Público - Repasse Contrato de Gestão</v>
      </c>
      <c r="D14" s="69"/>
      <c r="E14" s="69"/>
      <c r="F14" s="69"/>
      <c r="G14" s="69"/>
      <c r="H14" s="69"/>
      <c r="I14" s="69"/>
      <c r="J14" s="69"/>
      <c r="K14" s="52">
        <f>'FLUXO CAIXA JAN'!K14:L14+'FLUXO CAIXA FEV'!K14:L14</f>
        <v>3516666</v>
      </c>
      <c r="L14" s="52"/>
    </row>
    <row r="15" spans="2:12" s="3" customFormat="1" ht="18" x14ac:dyDescent="0.4">
      <c r="C15" s="69" t="str">
        <f>'FLUXO CAIXA JAN'!C15:J15</f>
        <v>Créditos de Doações e Patrocínios Diversos</v>
      </c>
      <c r="D15" s="69"/>
      <c r="E15" s="69"/>
      <c r="F15" s="69"/>
      <c r="G15" s="69"/>
      <c r="H15" s="69"/>
      <c r="I15" s="69"/>
      <c r="J15" s="69"/>
      <c r="K15" s="52">
        <f>'FLUXO CAIXA JAN'!K15:L15+'FLUXO CAIXA FEV'!K15:L15</f>
        <v>0</v>
      </c>
      <c r="L15" s="52"/>
    </row>
    <row r="16" spans="2:12" s="3" customFormat="1" ht="18" x14ac:dyDescent="0.4">
      <c r="C16" s="69" t="str">
        <f>'FLUXO CAIXA JAN'!C16:J16</f>
        <v>Outros Créditos - (Captações c/ Locação Espaço/Bilheteria/Loja(s)/PP Sócios)</v>
      </c>
      <c r="D16" s="69"/>
      <c r="E16" s="69"/>
      <c r="F16" s="69"/>
      <c r="G16" s="69"/>
      <c r="H16" s="69"/>
      <c r="I16" s="69"/>
      <c r="J16" s="69"/>
      <c r="K16" s="52">
        <f>'FLUXO CAIXA JAN'!K16:L16+'FLUXO CAIXA FEV'!K16:L16</f>
        <v>132596.74</v>
      </c>
      <c r="L16" s="52"/>
    </row>
    <row r="17" spans="2:14" s="9" customFormat="1" ht="18" x14ac:dyDescent="0.4">
      <c r="C17" s="69" t="str">
        <f>'FLUXO CAIXA JAN'!C17:J17</f>
        <v>Créditos de Rendimentos de Aplicações Financeiras</v>
      </c>
      <c r="D17" s="69"/>
      <c r="E17" s="69"/>
      <c r="F17" s="69"/>
      <c r="G17" s="69"/>
      <c r="H17" s="69"/>
      <c r="I17" s="69"/>
      <c r="J17" s="69"/>
      <c r="K17" s="52">
        <f>'FLUXO CAIXA JAN'!K17:L17+'FLUXO CAIXA FEV'!K17:L17</f>
        <v>140991.10999999999</v>
      </c>
      <c r="L17" s="52"/>
    </row>
    <row r="18" spans="2:14" s="9" customFormat="1" ht="18.75" thickBot="1" x14ac:dyDescent="0.45">
      <c r="C18" s="40"/>
      <c r="D18" s="40"/>
      <c r="E18" s="40"/>
      <c r="F18" s="40"/>
      <c r="G18" s="40"/>
      <c r="H18" s="40"/>
      <c r="I18" s="40"/>
      <c r="J18" s="40"/>
      <c r="K18" s="59"/>
      <c r="L18" s="59"/>
    </row>
    <row r="19" spans="2:14" s="3" customFormat="1" ht="16.5" thickTop="1" x14ac:dyDescent="0.25">
      <c r="C19" s="62" t="str">
        <f>'FLUXO CAIXA JAN'!C19:J19</f>
        <v>Total I</v>
      </c>
      <c r="D19" s="62"/>
      <c r="E19" s="62"/>
      <c r="F19" s="62"/>
      <c r="G19" s="62"/>
      <c r="H19" s="62"/>
      <c r="I19" s="62"/>
      <c r="J19" s="62"/>
      <c r="K19" s="58">
        <f>SUM(K14:L17)</f>
        <v>3790253.85</v>
      </c>
      <c r="L19" s="58"/>
    </row>
    <row r="20" spans="2:14" s="3" customFormat="1" x14ac:dyDescent="0.25">
      <c r="B20" s="10"/>
      <c r="J20" s="11"/>
      <c r="K20" s="11"/>
      <c r="L20" s="11"/>
      <c r="N20" s="41"/>
    </row>
    <row r="21" spans="2:14" s="3" customFormat="1" x14ac:dyDescent="0.25">
      <c r="C21" s="50" t="str">
        <f>'FLUXO CAIXA JAN'!C21:J21</f>
        <v xml:space="preserve">2. Aplicações dos Recursos </v>
      </c>
      <c r="D21" s="50"/>
      <c r="E21" s="50"/>
      <c r="F21" s="50"/>
      <c r="G21" s="50"/>
      <c r="H21" s="50"/>
      <c r="I21" s="50"/>
      <c r="J21" s="50"/>
      <c r="K21" s="16"/>
      <c r="L21" s="16"/>
    </row>
    <row r="22" spans="2:14" s="3" customFormat="1" x14ac:dyDescent="0.25">
      <c r="C22" s="50" t="str">
        <f>'FLUXO CAIXA JAN'!C22:J22</f>
        <v>Natureza das Despesas</v>
      </c>
      <c r="D22" s="50"/>
      <c r="E22" s="50"/>
      <c r="F22" s="50"/>
      <c r="G22" s="50"/>
      <c r="H22" s="50"/>
      <c r="I22" s="50"/>
      <c r="J22" s="50"/>
      <c r="K22" s="16"/>
      <c r="L22" s="16"/>
    </row>
    <row r="23" spans="2:14" s="3" customFormat="1" ht="18" x14ac:dyDescent="0.4">
      <c r="B23" s="8"/>
      <c r="C23" s="60" t="str">
        <f>'FLUXO CAIXA JAN'!C23:J23</f>
        <v>Despesas c/ Pessoal - Verbas Salariais/Bolsa Estágio/IRRF Folha/Benefícios</v>
      </c>
      <c r="D23" s="60"/>
      <c r="E23" s="60"/>
      <c r="F23" s="60"/>
      <c r="G23" s="60"/>
      <c r="H23" s="60"/>
      <c r="I23" s="60"/>
      <c r="J23" s="60"/>
      <c r="K23" s="52">
        <f>'FLUXO CAIXA JAN'!K23:L23+'FLUXO CAIXA FEV'!K23:L23</f>
        <v>970225.40999999992</v>
      </c>
      <c r="L23" s="52"/>
    </row>
    <row r="24" spans="2:14" s="3" customFormat="1" ht="18" x14ac:dyDescent="0.4">
      <c r="B24" s="8"/>
      <c r="C24" s="60" t="str">
        <f>'FLUXO CAIXA JAN'!C24:J24</f>
        <v>Despesas c/ Prestadores de Serviços (Gerais)</v>
      </c>
      <c r="D24" s="60"/>
      <c r="E24" s="60"/>
      <c r="F24" s="60"/>
      <c r="G24" s="60"/>
      <c r="H24" s="60"/>
      <c r="I24" s="60"/>
      <c r="J24" s="60"/>
      <c r="K24" s="52">
        <f>'FLUXO CAIXA JAN'!K24:L24+'FLUXO CAIXA FEV'!K24:L24</f>
        <v>970240.57000000007</v>
      </c>
      <c r="L24" s="52"/>
    </row>
    <row r="25" spans="2:14" s="3" customFormat="1" ht="18" x14ac:dyDescent="0.4">
      <c r="B25" s="8"/>
      <c r="C25" s="60" t="str">
        <f>'FLUXO CAIXA JAN'!C25:J25</f>
        <v>Despesas c/ Prestadores de Serviços (Técnicos)</v>
      </c>
      <c r="D25" s="60"/>
      <c r="E25" s="60"/>
      <c r="F25" s="60"/>
      <c r="G25" s="60"/>
      <c r="H25" s="60"/>
      <c r="I25" s="60"/>
      <c r="J25" s="60"/>
      <c r="K25" s="52">
        <f>'FLUXO CAIXA JAN'!K25:L25+'FLUXO CAIXA FEV'!K25:L25</f>
        <v>355463.48</v>
      </c>
      <c r="L25" s="52"/>
    </row>
    <row r="26" spans="2:14" s="3" customFormat="1" ht="18" x14ac:dyDescent="0.4">
      <c r="B26" s="8"/>
      <c r="C26" s="60" t="str">
        <f>'FLUXO CAIXA JAN'!C26:J26</f>
        <v>Despesas Tributárias - Próprias e Retidas na Fonte de Prestadores Serviços</v>
      </c>
      <c r="D26" s="60"/>
      <c r="E26" s="60"/>
      <c r="F26" s="60"/>
      <c r="G26" s="60"/>
      <c r="H26" s="60"/>
      <c r="I26" s="60"/>
      <c r="J26" s="60"/>
      <c r="K26" s="52">
        <f>'FLUXO CAIXA JAN'!K26:L26+'FLUXO CAIXA FEV'!K26:L26</f>
        <v>194531.34000000003</v>
      </c>
      <c r="L26" s="52"/>
    </row>
    <row r="27" spans="2:14" s="3" customFormat="1" ht="18" x14ac:dyDescent="0.4">
      <c r="B27" s="8"/>
      <c r="C27" s="60" t="str">
        <f>'FLUXO CAIXA JAN'!C27:J27</f>
        <v>Despesas c/ Encargos Sociais s/ Folha de Pagamento</v>
      </c>
      <c r="D27" s="60"/>
      <c r="E27" s="60"/>
      <c r="F27" s="60"/>
      <c r="G27" s="60"/>
      <c r="H27" s="60"/>
      <c r="I27" s="60"/>
      <c r="J27" s="60"/>
      <c r="K27" s="52">
        <f>'FLUXO CAIXA JAN'!K27:L27+'FLUXO CAIXA FEV'!K27:L27</f>
        <v>356131.31</v>
      </c>
      <c r="L27" s="52"/>
    </row>
    <row r="28" spans="2:14" s="3" customFormat="1" ht="18" x14ac:dyDescent="0.4">
      <c r="B28" s="14"/>
      <c r="C28" s="60" t="str">
        <f>'FLUXO CAIXA JAN'!C28:J28</f>
        <v>Despesas Financeiras</v>
      </c>
      <c r="D28" s="60"/>
      <c r="E28" s="60"/>
      <c r="F28" s="60"/>
      <c r="G28" s="60"/>
      <c r="H28" s="60"/>
      <c r="I28" s="60"/>
      <c r="J28" s="60"/>
      <c r="K28" s="52">
        <f>'FLUXO CAIXA JAN'!K28:L28+'FLUXO CAIXA FEV'!K28:L28</f>
        <v>2078.2600000000002</v>
      </c>
      <c r="L28" s="52"/>
    </row>
    <row r="29" spans="2:14" s="3" customFormat="1" ht="18" x14ac:dyDescent="0.4">
      <c r="B29" s="8"/>
      <c r="C29" s="60" t="str">
        <f>'FLUXO CAIXA JAN'!C29:J29</f>
        <v>Despesas c/ Água e Esgoto / Energia Elétrica / Telefone / Internet</v>
      </c>
      <c r="D29" s="60"/>
      <c r="E29" s="60"/>
      <c r="F29" s="60"/>
      <c r="G29" s="60"/>
      <c r="H29" s="60"/>
      <c r="I29" s="60"/>
      <c r="J29" s="60"/>
      <c r="K29" s="52">
        <f>'FLUXO CAIXA JAN'!K29:L29+'FLUXO CAIXA FEV'!K29:L29</f>
        <v>71839.45</v>
      </c>
      <c r="L29" s="52"/>
    </row>
    <row r="30" spans="2:14" s="3" customFormat="1" ht="18" x14ac:dyDescent="0.4">
      <c r="B30" s="8"/>
      <c r="C30" s="60" t="str">
        <f>'FLUXO CAIXA JAN'!C30:J30</f>
        <v>Despesas c/ Bens Duráveis - Ativo Imobilizado (Uso Permitido)</v>
      </c>
      <c r="D30" s="60"/>
      <c r="E30" s="60"/>
      <c r="F30" s="60"/>
      <c r="G30" s="60"/>
      <c r="H30" s="60"/>
      <c r="I30" s="60"/>
      <c r="J30" s="60"/>
      <c r="K30" s="52">
        <f>'FLUXO CAIXA JAN'!K30:L30+'FLUXO CAIXA FEV'!K30:L30</f>
        <v>49225.56</v>
      </c>
      <c r="L30" s="52"/>
    </row>
    <row r="31" spans="2:14" s="3" customFormat="1" ht="18" x14ac:dyDescent="0.4">
      <c r="B31" s="8"/>
      <c r="C31" s="60" t="str">
        <f>'FLUXO CAIXA JAN'!C31:J31</f>
        <v>Despesas c/ Materiais de Uso e Consumo (Administrativo / Técnico)</v>
      </c>
      <c r="D31" s="60"/>
      <c r="E31" s="60"/>
      <c r="F31" s="60"/>
      <c r="G31" s="60"/>
      <c r="H31" s="60"/>
      <c r="I31" s="60"/>
      <c r="J31" s="60"/>
      <c r="K31" s="52">
        <f>'FLUXO CAIXA JAN'!K31:L31+'FLUXO CAIXA FEV'!K31:L31</f>
        <v>55971.45</v>
      </c>
      <c r="L31" s="52"/>
    </row>
    <row r="32" spans="2:14" s="3" customFormat="1" ht="18" x14ac:dyDescent="0.4">
      <c r="B32" s="8"/>
      <c r="C32" s="60" t="str">
        <f>'FLUXO CAIXA JAN'!C32:J32</f>
        <v>Despesas c/ Demais atividades Administrativas</v>
      </c>
      <c r="D32" s="60"/>
      <c r="E32" s="60"/>
      <c r="F32" s="60"/>
      <c r="G32" s="60"/>
      <c r="H32" s="60"/>
      <c r="I32" s="60"/>
      <c r="J32" s="60"/>
      <c r="K32" s="52">
        <f>'FLUXO CAIXA JAN'!K32:L32+'FLUXO CAIXA FEV'!K32:L32</f>
        <v>165086.37</v>
      </c>
      <c r="L32" s="52"/>
    </row>
    <row r="33" spans="2:14" s="9" customFormat="1" ht="18" x14ac:dyDescent="0.4">
      <c r="B33" s="14"/>
      <c r="C33" s="60" t="str">
        <f>'FLUXO CAIXA JAN'!C33:J33</f>
        <v>Despesas c/ Atividades Técnicas</v>
      </c>
      <c r="D33" s="60"/>
      <c r="E33" s="60"/>
      <c r="F33" s="60"/>
      <c r="G33" s="60"/>
      <c r="H33" s="60"/>
      <c r="I33" s="60"/>
      <c r="J33" s="60"/>
      <c r="K33" s="52">
        <f>'FLUXO CAIXA JAN'!K33:L33+'FLUXO CAIXA FEV'!K33:L33</f>
        <v>26485.02</v>
      </c>
      <c r="L33" s="52"/>
    </row>
    <row r="34" spans="2:14" s="3" customFormat="1" ht="18" x14ac:dyDescent="0.4">
      <c r="B34" s="8"/>
      <c r="C34" s="60" t="str">
        <f>'FLUXO CAIXA JAN'!C34:J34</f>
        <v>Despesas c/ Mercadorias para Revenda (Estoque) - Loja(s)</v>
      </c>
      <c r="D34" s="60"/>
      <c r="E34" s="60"/>
      <c r="F34" s="60"/>
      <c r="G34" s="60"/>
      <c r="H34" s="60"/>
      <c r="I34" s="60"/>
      <c r="J34" s="60"/>
      <c r="K34" s="52">
        <f>'FLUXO CAIXA JAN'!K34:L34+'FLUXO CAIXA FEV'!K34:L34</f>
        <v>8700</v>
      </c>
      <c r="L34" s="52"/>
    </row>
    <row r="35" spans="2:14" s="3" customFormat="1" ht="18.75" thickBot="1" x14ac:dyDescent="0.45">
      <c r="B35" s="8"/>
      <c r="C35" s="61"/>
      <c r="D35" s="61"/>
      <c r="E35" s="61"/>
      <c r="F35" s="61"/>
      <c r="G35" s="61"/>
      <c r="H35" s="61"/>
      <c r="I35" s="61"/>
      <c r="J35" s="61"/>
      <c r="K35" s="59"/>
      <c r="L35" s="59"/>
    </row>
    <row r="36" spans="2:14" s="17" customFormat="1" ht="16.5" thickTop="1" x14ac:dyDescent="0.25">
      <c r="B36" s="16"/>
      <c r="C36" s="62" t="str">
        <f>'FLUXO CAIXA JAN'!C36:J36</f>
        <v>Total II</v>
      </c>
      <c r="D36" s="62"/>
      <c r="E36" s="62"/>
      <c r="F36" s="62"/>
      <c r="G36" s="62"/>
      <c r="H36" s="62"/>
      <c r="I36" s="62"/>
      <c r="J36" s="62"/>
      <c r="K36" s="57">
        <f>SUM(K23:L34)</f>
        <v>3225978.22</v>
      </c>
      <c r="L36" s="57"/>
    </row>
    <row r="37" spans="2:14" s="3" customFormat="1" x14ac:dyDescent="0.25">
      <c r="K37" s="58"/>
      <c r="L37" s="58"/>
    </row>
    <row r="38" spans="2:14" s="3" customFormat="1" x14ac:dyDescent="0.25">
      <c r="B38" s="33"/>
      <c r="C38" s="50" t="str">
        <f>'FLUXO CAIXA JAN'!C38:J38</f>
        <v>3 . Resultado das Receitas e Despesas realizadas</v>
      </c>
      <c r="D38" s="50"/>
      <c r="E38" s="50"/>
      <c r="F38" s="50"/>
      <c r="G38" s="50"/>
      <c r="H38" s="50"/>
      <c r="I38" s="50"/>
      <c r="J38" s="50"/>
      <c r="K38" s="16"/>
      <c r="L38" s="16"/>
      <c r="M38" s="16"/>
    </row>
    <row r="39" spans="2:14" s="3" customFormat="1" ht="18" x14ac:dyDescent="0.4">
      <c r="B39" s="8"/>
      <c r="C39" s="51" t="str">
        <f>'FLUXO CAIXA JAN'!C39:J39</f>
        <v>(+) Saldo do Mês Anterior (R$)</v>
      </c>
      <c r="D39" s="51"/>
      <c r="E39" s="51"/>
      <c r="F39" s="51"/>
      <c r="G39" s="51"/>
      <c r="H39" s="51"/>
      <c r="I39" s="51"/>
      <c r="J39" s="51"/>
      <c r="K39" s="52">
        <f>'FLUXO CAIXA JAN'!K39:L39</f>
        <v>9206548.8800000008</v>
      </c>
      <c r="L39" s="52"/>
      <c r="N39" s="13"/>
    </row>
    <row r="40" spans="2:14" s="3" customFormat="1" ht="18" x14ac:dyDescent="0.4">
      <c r="B40" s="31"/>
      <c r="C40" s="51" t="str">
        <f>'FLUXO CAIXA JAN'!C40:J40</f>
        <v>(+) Total das Receitas Recebidas no Mês (Total I)</v>
      </c>
      <c r="D40" s="51"/>
      <c r="E40" s="51"/>
      <c r="F40" s="51"/>
      <c r="G40" s="51"/>
      <c r="H40" s="51"/>
      <c r="I40" s="51"/>
      <c r="J40" s="51"/>
      <c r="K40" s="52">
        <f>K19</f>
        <v>3790253.85</v>
      </c>
      <c r="L40" s="52"/>
      <c r="N40" s="13"/>
    </row>
    <row r="41" spans="2:14" s="3" customFormat="1" ht="18" x14ac:dyDescent="0.4">
      <c r="C41" s="51" t="str">
        <f>'FLUXO CAIXA JAN'!C41:J41</f>
        <v>(-) Total das Despesas Realizadas no Mês (Total II)</v>
      </c>
      <c r="D41" s="51"/>
      <c r="E41" s="51"/>
      <c r="F41" s="51"/>
      <c r="G41" s="51"/>
      <c r="H41" s="51"/>
      <c r="I41" s="51"/>
      <c r="J41" s="51"/>
      <c r="K41" s="52">
        <f>K36</f>
        <v>3225978.22</v>
      </c>
      <c r="L41" s="52"/>
    </row>
    <row r="42" spans="2:14" s="3" customFormat="1" ht="18.75" thickBot="1" x14ac:dyDescent="0.45">
      <c r="C42" s="31"/>
      <c r="D42" s="31"/>
      <c r="E42" s="31"/>
      <c r="F42" s="31"/>
      <c r="G42" s="31"/>
      <c r="H42" s="31"/>
      <c r="I42" s="31"/>
      <c r="J42" s="31"/>
      <c r="K42" s="59"/>
      <c r="L42" s="59"/>
    </row>
    <row r="43" spans="2:14" s="17" customFormat="1" ht="16.5" thickTop="1" x14ac:dyDescent="0.25">
      <c r="C43" s="56" t="str">
        <f>'FLUXO CAIXA JAN'!C43:J43</f>
        <v>(=) Saldo Atual</v>
      </c>
      <c r="D43" s="56"/>
      <c r="E43" s="56"/>
      <c r="F43" s="56"/>
      <c r="G43" s="56"/>
      <c r="H43" s="56"/>
      <c r="I43" s="56"/>
      <c r="J43" s="56"/>
      <c r="K43" s="57">
        <f>SUM(K39:L40)-K41</f>
        <v>9770824.5099999998</v>
      </c>
      <c r="L43" s="57"/>
    </row>
    <row r="44" spans="2:14" s="3" customFormat="1" x14ac:dyDescent="0.25">
      <c r="C44" s="31"/>
      <c r="D44" s="31"/>
      <c r="E44" s="31"/>
      <c r="F44" s="31"/>
      <c r="G44" s="31"/>
      <c r="H44" s="31"/>
      <c r="I44" s="31"/>
      <c r="J44" s="31"/>
      <c r="K44" s="35"/>
      <c r="L44" s="35"/>
    </row>
    <row r="45" spans="2:14" s="3" customFormat="1" x14ac:dyDescent="0.25">
      <c r="B45" s="33"/>
      <c r="C45" s="50" t="str">
        <f>'FLUXO CAIXA JAN'!C45:J45</f>
        <v>4. Saldo de Recursos Disponíveis no último dia do mês</v>
      </c>
      <c r="D45" s="50"/>
      <c r="E45" s="50"/>
      <c r="F45" s="50"/>
      <c r="G45" s="50"/>
      <c r="H45" s="50"/>
      <c r="I45" s="50"/>
      <c r="J45" s="50"/>
      <c r="K45" s="16"/>
      <c r="L45" s="16"/>
      <c r="M45" s="16"/>
    </row>
    <row r="46" spans="2:14" s="3" customFormat="1" ht="18" x14ac:dyDescent="0.4">
      <c r="B46" s="8"/>
      <c r="C46" s="51" t="str">
        <f>'FLUXO CAIXA JAN'!C46:J46</f>
        <v>(+) Saldo de Recursos em Caixas</v>
      </c>
      <c r="D46" s="51"/>
      <c r="E46" s="51"/>
      <c r="F46" s="51"/>
      <c r="G46" s="51"/>
      <c r="H46" s="51"/>
      <c r="I46" s="51"/>
      <c r="J46" s="51"/>
      <c r="K46" s="52">
        <f>'FLUXO CAIXA FEV'!K46:L46</f>
        <v>10413.030000000001</v>
      </c>
      <c r="L46" s="52"/>
      <c r="N46" s="12"/>
    </row>
    <row r="47" spans="2:14" s="3" customFormat="1" ht="18" x14ac:dyDescent="0.4">
      <c r="B47" s="8"/>
      <c r="C47" s="51" t="str">
        <f>'FLUXO CAIXA JAN'!C47:J47</f>
        <v>(+) Saldo de Recursos em Contas Correntes</v>
      </c>
      <c r="D47" s="51"/>
      <c r="E47" s="51"/>
      <c r="F47" s="51"/>
      <c r="G47" s="51"/>
      <c r="H47" s="51"/>
      <c r="I47" s="51"/>
      <c r="J47" s="51"/>
      <c r="K47" s="52">
        <f>'FLUXO CAIXA FEV'!K47:L47</f>
        <v>23441.91</v>
      </c>
      <c r="L47" s="52"/>
      <c r="N47" s="12"/>
    </row>
    <row r="48" spans="2:14" s="3" customFormat="1" ht="18" x14ac:dyDescent="0.4">
      <c r="B48" s="8"/>
      <c r="C48" s="51" t="str">
        <f>'FLUXO CAIXA JAN'!C48:J48</f>
        <v>(+) Saldo de Recursos em Contas Aplicações</v>
      </c>
      <c r="D48" s="51"/>
      <c r="E48" s="51"/>
      <c r="F48" s="51"/>
      <c r="G48" s="51"/>
      <c r="H48" s="51"/>
      <c r="I48" s="51"/>
      <c r="J48" s="51"/>
      <c r="K48" s="52">
        <f>'FLUXO CAIXA FEV'!K48:L48</f>
        <v>9736969.5700000003</v>
      </c>
      <c r="L48" s="52"/>
      <c r="N48" s="12"/>
    </row>
    <row r="49" spans="2:16" s="3" customFormat="1" ht="16.5" thickBot="1" x14ac:dyDescent="0.3">
      <c r="F49" s="42"/>
      <c r="G49" s="42"/>
      <c r="H49" s="42"/>
      <c r="I49" s="42"/>
      <c r="J49" s="43"/>
      <c r="K49" s="54"/>
      <c r="L49" s="54"/>
    </row>
    <row r="50" spans="2:16" s="17" customFormat="1" ht="16.5" thickTop="1" x14ac:dyDescent="0.25">
      <c r="C50" s="56" t="s">
        <v>17</v>
      </c>
      <c r="D50" s="56"/>
      <c r="E50" s="56"/>
      <c r="F50" s="56"/>
      <c r="G50" s="56"/>
      <c r="H50" s="56"/>
      <c r="I50" s="56"/>
      <c r="J50" s="56"/>
      <c r="K50" s="57">
        <f>SUM(K46:L48)</f>
        <v>9770824.5099999998</v>
      </c>
      <c r="L50" s="57"/>
      <c r="N50" s="19"/>
    </row>
    <row r="51" spans="2:16" s="3" customFormat="1" x14ac:dyDescent="0.25">
      <c r="B51" s="33"/>
      <c r="C51" s="29"/>
      <c r="D51" s="29"/>
      <c r="E51" s="29"/>
      <c r="F51" s="29"/>
      <c r="G51" s="29"/>
      <c r="H51" s="29"/>
      <c r="I51" s="29"/>
      <c r="J51" s="29"/>
      <c r="K51" s="47"/>
      <c r="L51" s="47"/>
      <c r="M51" s="16"/>
      <c r="N51" s="18"/>
      <c r="O51" s="48"/>
      <c r="P51" s="49"/>
    </row>
    <row r="52" spans="2:16" s="3" customFormat="1" x14ac:dyDescent="0.25">
      <c r="B52" s="33"/>
      <c r="C52" s="50" t="s">
        <v>18</v>
      </c>
      <c r="D52" s="50"/>
      <c r="E52" s="50"/>
      <c r="F52" s="50"/>
      <c r="G52" s="50"/>
      <c r="H52" s="50"/>
      <c r="I52" s="50"/>
      <c r="J52" s="50"/>
      <c r="M52" s="16"/>
    </row>
    <row r="53" spans="2:16" s="3" customFormat="1" ht="18" x14ac:dyDescent="0.4">
      <c r="B53" s="33"/>
      <c r="C53" s="51" t="s">
        <v>19</v>
      </c>
      <c r="D53" s="51"/>
      <c r="E53" s="51"/>
      <c r="F53" s="51"/>
      <c r="G53" s="51"/>
      <c r="H53" s="51"/>
      <c r="I53" s="51"/>
      <c r="J53" s="51"/>
      <c r="K53" s="52">
        <f>K19</f>
        <v>3790253.85</v>
      </c>
      <c r="L53" s="52"/>
      <c r="M53" s="16"/>
    </row>
    <row r="54" spans="2:16" s="3" customFormat="1" ht="18" x14ac:dyDescent="0.4">
      <c r="B54" s="33"/>
      <c r="C54" s="51" t="s">
        <v>20</v>
      </c>
      <c r="D54" s="51"/>
      <c r="E54" s="51"/>
      <c r="F54" s="51"/>
      <c r="G54" s="51"/>
      <c r="H54" s="51"/>
      <c r="I54" s="51"/>
      <c r="J54" s="51"/>
      <c r="K54" s="52">
        <f>K36</f>
        <v>3225978.22</v>
      </c>
      <c r="L54" s="52"/>
      <c r="M54" s="16"/>
    </row>
    <row r="55" spans="2:16" s="3" customFormat="1" ht="16.5" thickBot="1" x14ac:dyDescent="0.3">
      <c r="F55" s="42"/>
      <c r="G55" s="42"/>
      <c r="H55" s="42"/>
      <c r="I55" s="42"/>
      <c r="J55" s="43"/>
      <c r="K55" s="54"/>
      <c r="L55" s="54"/>
    </row>
    <row r="56" spans="2:16" s="28" customFormat="1" ht="16.5" thickTop="1" x14ac:dyDescent="0.25">
      <c r="B56" s="32"/>
      <c r="C56" s="55" t="s">
        <v>41</v>
      </c>
      <c r="D56" s="55"/>
      <c r="E56" s="55" t="str">
        <f>IF(K56&gt;=0,"Superávit","Défict")</f>
        <v>Superávit</v>
      </c>
      <c r="F56" s="55"/>
      <c r="G56" s="55"/>
      <c r="H56" s="55"/>
      <c r="I56" s="55"/>
      <c r="J56" s="55"/>
      <c r="K56" s="53">
        <f>K53-K54</f>
        <v>564275.62999999989</v>
      </c>
      <c r="L56" s="53"/>
      <c r="M56" s="27"/>
    </row>
    <row r="57" spans="2:16" s="3" customFormat="1" x14ac:dyDescent="0.25">
      <c r="C57" s="16"/>
      <c r="D57" s="16"/>
      <c r="E57" s="16"/>
      <c r="F57" s="16"/>
      <c r="G57" s="16"/>
      <c r="H57" s="16"/>
      <c r="I57" s="16"/>
      <c r="J57" s="16"/>
      <c r="K57" s="16"/>
      <c r="L57" s="26"/>
      <c r="M57" s="16"/>
      <c r="N57" s="13"/>
    </row>
    <row r="58" spans="2:16" s="3" customFormat="1" x14ac:dyDescent="0.25">
      <c r="B58" s="33"/>
      <c r="C58" s="16"/>
      <c r="D58" s="16"/>
      <c r="E58" s="16"/>
      <c r="F58" s="16"/>
      <c r="G58" s="16"/>
      <c r="H58" s="16"/>
      <c r="I58" s="16"/>
      <c r="J58" s="16"/>
      <c r="K58" s="44"/>
      <c r="L58" s="44"/>
      <c r="M58" s="16"/>
    </row>
    <row r="59" spans="2:16" s="3" customFormat="1" ht="15.75" customHeight="1" x14ac:dyDescent="0.25"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16"/>
      <c r="N59" s="13"/>
    </row>
    <row r="60" spans="2:16" s="3" customFormat="1" x14ac:dyDescent="0.25"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16"/>
      <c r="N60" s="13"/>
    </row>
    <row r="61" spans="2:16" s="3" customFormat="1" ht="5.0999999999999996" customHeight="1" x14ac:dyDescent="0.2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3"/>
    </row>
    <row r="62" spans="2:16" s="9" customFormat="1" ht="12" customHeight="1" x14ac:dyDescent="0.25">
      <c r="B62" s="14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34"/>
      <c r="N62" s="15"/>
    </row>
    <row r="63" spans="2:16" s="9" customFormat="1" ht="12" customHeight="1" x14ac:dyDescent="0.25">
      <c r="B63" s="14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34"/>
      <c r="N63" s="15"/>
    </row>
    <row r="64" spans="2:16" s="9" customFormat="1" ht="12" customHeight="1" x14ac:dyDescent="0.25">
      <c r="B64" s="14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34"/>
      <c r="N64" s="15"/>
    </row>
    <row r="65" spans="2:14" s="9" customFormat="1" ht="12" customHeight="1" x14ac:dyDescent="0.25">
      <c r="B65" s="14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34"/>
      <c r="N65" s="15"/>
    </row>
    <row r="66" spans="2:14" s="9" customFormat="1" x14ac:dyDescent="0.25">
      <c r="B66" s="14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4"/>
      <c r="N66" s="15"/>
    </row>
  </sheetData>
  <mergeCells count="83">
    <mergeCell ref="C5:K5"/>
    <mergeCell ref="C6:K6"/>
    <mergeCell ref="C7:K7"/>
    <mergeCell ref="C8:K8"/>
    <mergeCell ref="B9:D9"/>
    <mergeCell ref="E9:H9"/>
    <mergeCell ref="C10:K10"/>
    <mergeCell ref="C12:J12"/>
    <mergeCell ref="K12:L12"/>
    <mergeCell ref="C13:J13"/>
    <mergeCell ref="C14:J14"/>
    <mergeCell ref="K14:L14"/>
    <mergeCell ref="C23:J23"/>
    <mergeCell ref="K23:L23"/>
    <mergeCell ref="C15:J15"/>
    <mergeCell ref="K15:L15"/>
    <mergeCell ref="C16:J16"/>
    <mergeCell ref="K16:L16"/>
    <mergeCell ref="C17:J17"/>
    <mergeCell ref="K17:L17"/>
    <mergeCell ref="K18:L18"/>
    <mergeCell ref="C19:J19"/>
    <mergeCell ref="K19:L19"/>
    <mergeCell ref="C21:J21"/>
    <mergeCell ref="C22:J22"/>
    <mergeCell ref="C24:J24"/>
    <mergeCell ref="K24:L24"/>
    <mergeCell ref="C25:J25"/>
    <mergeCell ref="K25:L25"/>
    <mergeCell ref="C26:J26"/>
    <mergeCell ref="K26:L26"/>
    <mergeCell ref="C27:J27"/>
    <mergeCell ref="K27:L27"/>
    <mergeCell ref="C28:J28"/>
    <mergeCell ref="K28:L28"/>
    <mergeCell ref="C29:J29"/>
    <mergeCell ref="K29:L29"/>
    <mergeCell ref="C30:J30"/>
    <mergeCell ref="K30:L30"/>
    <mergeCell ref="C31:J31"/>
    <mergeCell ref="K31:L31"/>
    <mergeCell ref="C32:J32"/>
    <mergeCell ref="K32:L32"/>
    <mergeCell ref="C33:J33"/>
    <mergeCell ref="K33:L33"/>
    <mergeCell ref="C34:J34"/>
    <mergeCell ref="K34:L34"/>
    <mergeCell ref="C35:J35"/>
    <mergeCell ref="K35:L35"/>
    <mergeCell ref="C36:J36"/>
    <mergeCell ref="K36:L36"/>
    <mergeCell ref="K37:L37"/>
    <mergeCell ref="C38:J38"/>
    <mergeCell ref="C39:J39"/>
    <mergeCell ref="K39:L39"/>
    <mergeCell ref="C40:J40"/>
    <mergeCell ref="K40:L40"/>
    <mergeCell ref="C41:J41"/>
    <mergeCell ref="K41:L41"/>
    <mergeCell ref="C43:J43"/>
    <mergeCell ref="K43:L43"/>
    <mergeCell ref="O51:P51"/>
    <mergeCell ref="C52:J52"/>
    <mergeCell ref="C45:J45"/>
    <mergeCell ref="C46:J46"/>
    <mergeCell ref="K46:L46"/>
    <mergeCell ref="C47:J47"/>
    <mergeCell ref="K47:L47"/>
    <mergeCell ref="C48:J48"/>
    <mergeCell ref="K48:L48"/>
    <mergeCell ref="K55:L55"/>
    <mergeCell ref="C56:D56"/>
    <mergeCell ref="E56:J56"/>
    <mergeCell ref="K56:L56"/>
    <mergeCell ref="K49:L49"/>
    <mergeCell ref="C50:J50"/>
    <mergeCell ref="K50:L50"/>
    <mergeCell ref="K51:L51"/>
    <mergeCell ref="K42:L42"/>
    <mergeCell ref="C53:J53"/>
    <mergeCell ref="K53:L53"/>
    <mergeCell ref="C54:J54"/>
    <mergeCell ref="K54:L54"/>
  </mergeCells>
  <pageMargins left="0.55118110236220474" right="0.23622047244094491" top="0.23622047244094491" bottom="0.19685039370078741" header="0.23622047244094491" footer="0.15748031496062992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FLUXO CAIXA JAN</vt:lpstr>
      <vt:lpstr>FLUXO CAIXA FEV</vt:lpstr>
      <vt:lpstr>FLUXO CAIXA ACUMULADO</vt:lpstr>
      <vt:lpstr>'FLUXO CAIXA ACUMULADO'!Area_de_impressao</vt:lpstr>
      <vt:lpstr>'FLUXO CAIXA FEV'!Area_de_impressao</vt:lpstr>
      <vt:lpstr>'FLUXO CAIXA JAN'!Area_de_impressao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</dc:creator>
  <cp:lastModifiedBy>Reginaldo Adami Janoni</cp:lastModifiedBy>
  <cp:lastPrinted>2023-03-27T17:07:58Z</cp:lastPrinted>
  <dcterms:created xsi:type="dcterms:W3CDTF">2008-09-10T14:04:37Z</dcterms:created>
  <dcterms:modified xsi:type="dcterms:W3CDTF">2023-03-27T17:08:54Z</dcterms:modified>
</cp:coreProperties>
</file>