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OUNDELAY\Financeiro\CONTROLES FINANCEIROS E CONTÁBEIS 2025\23. PORTAL TRANSPARÊNCIA (SITE)\2 RECURSOS DISPONÍVEIS\"/>
    </mc:Choice>
  </mc:AlternateContent>
  <bookViews>
    <workbookView xWindow="0" yWindow="0" windowWidth="20490" windowHeight="7755"/>
  </bookViews>
  <sheets>
    <sheet name="Recursos Disponíveis" sheetId="42" r:id="rId1"/>
  </sheets>
  <externalReferences>
    <externalReference r:id="rId2"/>
  </externalReferences>
  <definedNames>
    <definedName name="___bdf337">'[1]BD DESPESAS'!#REF!</definedName>
    <definedName name="__bdf337">#REF!</definedName>
    <definedName name="_bdf337" localSheetId="0">#REF!</definedName>
    <definedName name="_bdf337">#REF!</definedName>
    <definedName name="_xlnm.Print_Area" localSheetId="0">'Recursos Disponíveis'!$A$1:$P$70</definedName>
    <definedName name="sss">#REF!</definedName>
  </definedNames>
  <calcPr calcId="152511"/>
</workbook>
</file>

<file path=xl/calcChain.xml><?xml version="1.0" encoding="utf-8"?>
<calcChain xmlns="http://schemas.openxmlformats.org/spreadsheetml/2006/main">
  <c r="D46" i="42" l="1"/>
  <c r="D45" i="42"/>
  <c r="D44" i="42"/>
  <c r="J35" i="42" l="1"/>
  <c r="I35" i="42"/>
  <c r="H35" i="42"/>
  <c r="G35" i="42"/>
  <c r="F35" i="42"/>
  <c r="E35" i="42"/>
  <c r="D35" i="42"/>
  <c r="C26" i="42" l="1"/>
  <c r="C29" i="42" l="1"/>
  <c r="C28" i="42"/>
  <c r="C27" i="42"/>
  <c r="C25" i="42"/>
  <c r="C24" i="42"/>
  <c r="O36" i="42" l="1"/>
  <c r="N36" i="42"/>
  <c r="M36" i="42"/>
  <c r="L36" i="42"/>
  <c r="K36" i="42"/>
  <c r="J36" i="42"/>
  <c r="I36" i="42"/>
  <c r="H36" i="42"/>
  <c r="G36" i="42"/>
  <c r="F36" i="42"/>
  <c r="E36" i="42"/>
  <c r="D36" i="42"/>
  <c r="O15" i="42" l="1"/>
  <c r="O23" i="42" s="1"/>
  <c r="O31" i="42" s="1"/>
  <c r="O34" i="42" s="1"/>
  <c r="O38" i="42" s="1"/>
  <c r="N15" i="42"/>
  <c r="N23" i="42" s="1"/>
  <c r="N31" i="42" s="1"/>
  <c r="N34" i="42" s="1"/>
  <c r="N38" i="42" s="1"/>
  <c r="M15" i="42"/>
  <c r="M23" i="42" s="1"/>
  <c r="M31" i="42" s="1"/>
  <c r="M34" i="42" s="1"/>
  <c r="M38" i="42" s="1"/>
  <c r="L15" i="42"/>
  <c r="L23" i="42" s="1"/>
  <c r="L31" i="42" s="1"/>
  <c r="L34" i="42" s="1"/>
  <c r="L38" i="42" s="1"/>
  <c r="K15" i="42"/>
  <c r="K23" i="42" s="1"/>
  <c r="K31" i="42" s="1"/>
  <c r="K34" i="42" s="1"/>
  <c r="K38" i="42" s="1"/>
  <c r="J15" i="42"/>
  <c r="J23" i="42" s="1"/>
  <c r="J31" i="42" s="1"/>
  <c r="J34" i="42" s="1"/>
  <c r="J38" i="42" s="1"/>
  <c r="I15" i="42"/>
  <c r="I23" i="42" s="1"/>
  <c r="I31" i="42" s="1"/>
  <c r="I34" i="42" s="1"/>
  <c r="I38" i="42" s="1"/>
  <c r="H15" i="42"/>
  <c r="H23" i="42" s="1"/>
  <c r="H31" i="42" s="1"/>
  <c r="H34" i="42" s="1"/>
  <c r="H38" i="42" s="1"/>
  <c r="G15" i="42"/>
  <c r="G23" i="42" s="1"/>
  <c r="G31" i="42" s="1"/>
  <c r="G34" i="42" s="1"/>
  <c r="G38" i="42" s="1"/>
  <c r="F15" i="42"/>
  <c r="F23" i="42" s="1"/>
  <c r="F31" i="42" s="1"/>
  <c r="F34" i="42" s="1"/>
  <c r="F38" i="42" s="1"/>
  <c r="E15" i="42"/>
  <c r="E23" i="42" s="1"/>
  <c r="E31" i="42" s="1"/>
  <c r="E34" i="42" s="1"/>
  <c r="E38" i="42" s="1"/>
  <c r="D15" i="42"/>
  <c r="D23" i="42" s="1"/>
  <c r="D31" i="42" s="1"/>
  <c r="D34" i="42" s="1"/>
  <c r="D38" i="42" s="1"/>
  <c r="O33" i="42"/>
  <c r="N33" i="42"/>
  <c r="M33" i="42"/>
  <c r="L33" i="42"/>
  <c r="K33" i="42"/>
  <c r="J33" i="42"/>
  <c r="I33" i="42"/>
  <c r="H33" i="42"/>
  <c r="G33" i="42"/>
  <c r="F33" i="42"/>
  <c r="E33" i="42"/>
  <c r="O30" i="42"/>
  <c r="N30" i="42"/>
  <c r="M30" i="42"/>
  <c r="L30" i="42"/>
  <c r="K30" i="42"/>
  <c r="J30" i="42"/>
  <c r="I30" i="42"/>
  <c r="H30" i="42"/>
  <c r="G30" i="42"/>
  <c r="F30" i="42"/>
  <c r="E30" i="42"/>
  <c r="O22" i="42"/>
  <c r="N22" i="42"/>
  <c r="M22" i="42"/>
  <c r="L22" i="42"/>
  <c r="K22" i="42"/>
  <c r="J22" i="42"/>
  <c r="I22" i="42"/>
  <c r="H22" i="42"/>
  <c r="G22" i="42"/>
  <c r="F22" i="42"/>
  <c r="E22" i="42"/>
  <c r="O14" i="42"/>
  <c r="N14" i="42"/>
  <c r="N35" i="42" s="1"/>
  <c r="M14" i="42"/>
  <c r="M35" i="42" s="1"/>
  <c r="L14" i="42"/>
  <c r="K14" i="42"/>
  <c r="J14" i="42"/>
  <c r="I14" i="42"/>
  <c r="H14" i="42"/>
  <c r="G14" i="42"/>
  <c r="F14" i="42"/>
  <c r="E14" i="42"/>
  <c r="B26" i="42"/>
  <c r="O35" i="42" l="1"/>
  <c r="L35" i="42"/>
  <c r="L37" i="42" s="1"/>
  <c r="L40" i="42" s="1"/>
  <c r="K35" i="42"/>
  <c r="K37" i="42" s="1"/>
  <c r="I37" i="42"/>
  <c r="I39" i="42" s="1"/>
  <c r="H37" i="42"/>
  <c r="H40" i="42" s="1"/>
  <c r="E37" i="42"/>
  <c r="E39" i="42" s="1"/>
  <c r="M37" i="42"/>
  <c r="M39" i="42" s="1"/>
  <c r="F37" i="42"/>
  <c r="F40" i="42" s="1"/>
  <c r="J37" i="42"/>
  <c r="J40" i="42" s="1"/>
  <c r="N37" i="42"/>
  <c r="N40" i="42" s="1"/>
  <c r="D14" i="42"/>
  <c r="D22" i="42"/>
  <c r="D30" i="42"/>
  <c r="O37" i="42" l="1"/>
  <c r="O40" i="42" s="1"/>
  <c r="K40" i="42"/>
  <c r="G37" i="42"/>
  <c r="G40" i="42" s="1"/>
  <c r="M40" i="42"/>
  <c r="M41" i="42" s="1"/>
  <c r="I40" i="42"/>
  <c r="I41" i="42" s="1"/>
  <c r="E40" i="42"/>
  <c r="E41" i="42" s="1"/>
  <c r="N39" i="42"/>
  <c r="N41" i="42" s="1"/>
  <c r="L39" i="42"/>
  <c r="L41" i="42" s="1"/>
  <c r="J39" i="42"/>
  <c r="J41" i="42" s="1"/>
  <c r="H39" i="42"/>
  <c r="H41" i="42" s="1"/>
  <c r="F39" i="42"/>
  <c r="F41" i="42" s="1"/>
  <c r="D33" i="42"/>
  <c r="B29" i="42"/>
  <c r="B28" i="42"/>
  <c r="B27" i="42"/>
  <c r="B25" i="42"/>
  <c r="B24" i="42"/>
  <c r="K39" i="42" l="1"/>
  <c r="K41" i="42" s="1"/>
  <c r="G39" i="42"/>
  <c r="G41" i="42" s="1"/>
  <c r="O39" i="42"/>
  <c r="O41" i="42" s="1"/>
  <c r="D47" i="42"/>
  <c r="E45" i="42" s="1"/>
  <c r="D37" i="42"/>
  <c r="D40" i="42" s="1"/>
  <c r="E46" i="42" l="1"/>
  <c r="E44" i="42"/>
  <c r="D39" i="42"/>
  <c r="D41" i="42" s="1"/>
  <c r="E47" i="42" l="1"/>
</calcChain>
</file>

<file path=xl/sharedStrings.xml><?xml version="1.0" encoding="utf-8"?>
<sst xmlns="http://schemas.openxmlformats.org/spreadsheetml/2006/main" count="76" uniqueCount="71">
  <si>
    <t>Total</t>
  </si>
  <si>
    <t>Numerários em Trânsito</t>
  </si>
  <si>
    <t>Associação Cultural de Apoio ao Museu Casa de Portinari - Organização Social de Cultura</t>
  </si>
  <si>
    <t>Contrato de Gestão n.º 04/2021</t>
  </si>
  <si>
    <t>Meses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</si>
  <si>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</si>
  <si>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</si>
  <si>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</si>
  <si>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</si>
  <si>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</si>
  <si>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</si>
  <si>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</si>
  <si>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</si>
  <si>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</si>
  <si>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</si>
  <si>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</si>
  <si>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</si>
  <si>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Caixa Sede - Organização Social</t>
  </si>
  <si>
    <t>Caixa Museu Casa de Portinari - Loja</t>
  </si>
  <si>
    <t>Caixa Museu Casa de Portinari - Programa Parceiros/Sócios</t>
  </si>
  <si>
    <t>Caixa Museu Felícia Leirner / ACS - Bilheteria</t>
  </si>
  <si>
    <t>Caixa Museu das Culturas Indígenas - Bilheteria</t>
  </si>
  <si>
    <t>Banco do Brasil S.A. - Agência 351-4 Conta 40.807-7</t>
  </si>
  <si>
    <t xml:space="preserve">Banco do Brasil S.A. - Agência 351-4 Conta 40.808-5 </t>
  </si>
  <si>
    <t>Banco do Brasil S.A. - Agência 351-4 Conta 40.811-5</t>
  </si>
  <si>
    <t>CEF - Agência 2105 Conta 1292.000577540271-1</t>
  </si>
  <si>
    <t>Recursos em Poder Empresa de Transporte de Valores</t>
  </si>
  <si>
    <t>Recursos mantidos em Contas Correntes</t>
  </si>
  <si>
    <t>Recursos mantidos em Contas Caixas</t>
  </si>
  <si>
    <t>(=) Total de Recursos em Contas Correntes</t>
  </si>
  <si>
    <t>(=) Total de Recursos em Caixas</t>
  </si>
  <si>
    <t>Recursos mantidos em Contas Aplicações</t>
  </si>
  <si>
    <t>(=) Total de Recursos em Contas Aplicações</t>
  </si>
  <si>
    <t>(=) Total de Recursos em poder de Terceiros</t>
  </si>
  <si>
    <t>Demonstrativo de Saldos de Recursos Disponíveis vinculados ao Contrato de Gestão no exercício de 2025</t>
  </si>
  <si>
    <t xml:space="preserve">Consolidação dos Recursos </t>
  </si>
  <si>
    <t xml:space="preserve">(=) Saldos Total de Recursos disponíveis </t>
  </si>
  <si>
    <t>(+) Saldos de Recursos disponíveis (sem os Fundos)</t>
  </si>
  <si>
    <t>(+) Saldos de Recursos disponíveis (somente os Fundos)</t>
  </si>
  <si>
    <t>Banco do Brasil S.A. - Agência 351-4 Conta 40.809-3 (N1)</t>
  </si>
  <si>
    <t>Banco do Brasil S.A. - Agência 351-4 Conta 40.810-7 (N1)</t>
  </si>
  <si>
    <t>% dos Recursos</t>
  </si>
  <si>
    <t xml:space="preserve">Contas de livre movimentação e numerários em trânsito (CLM) </t>
  </si>
  <si>
    <t>Conta Fundo de Contingência (FC)</t>
  </si>
  <si>
    <t>Conta Fundo de Reserva (FR)</t>
  </si>
  <si>
    <t>CLM</t>
  </si>
  <si>
    <t>FC</t>
  </si>
  <si>
    <t>FR</t>
  </si>
  <si>
    <t>Colunas1</t>
  </si>
  <si>
    <t>Colunas2</t>
  </si>
  <si>
    <t>Colunas3</t>
  </si>
  <si>
    <t>Colunas4</t>
  </si>
  <si>
    <t>Colunas5</t>
  </si>
  <si>
    <t>Colunas6</t>
  </si>
  <si>
    <t>Colunas7</t>
  </si>
  <si>
    <t>Colunas8</t>
  </si>
  <si>
    <t>Colunas9</t>
  </si>
  <si>
    <t>Colunas10</t>
  </si>
  <si>
    <t>Colunas11</t>
  </si>
  <si>
    <t>Colunas12</t>
  </si>
  <si>
    <t>Colunas13</t>
  </si>
  <si>
    <t>Colunas14</t>
  </si>
  <si>
    <t>Notas</t>
  </si>
  <si>
    <t>Diária</t>
  </si>
  <si>
    <t>Captação</t>
  </si>
  <si>
    <t>Reserva</t>
  </si>
  <si>
    <t>Contigência</t>
  </si>
  <si>
    <t>Loja</t>
  </si>
  <si>
    <t>Bilheteria</t>
  </si>
  <si>
    <t>FC + FR</t>
  </si>
  <si>
    <t>N1 - Os recursos mantidos em contas dos Fundos de Contingência e de Reserva são constituídos, mantidos, recebem aportes e podem ser gastos conforme condições determinadas em instrumentos celebrados entra a Organização Social de Cultura e a Secretaria de Cultura, Economia e Indústria Criativas.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</si>
</sst>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164" fontId="6" fillId="0" borderId="0" applyFont="0" applyFill="0" applyBorder="0" applyAlignment="0" applyProtection="0"/>
    <xf numFmtId="0" fontId="2" fillId="0" borderId="0"/>
    <xf numFmtId="0" fontId="6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6">
    <xf numFmtId="0" fontId="0" fillId="0" borderId="0" xfId="0"/>
    <xf numFmtId="0" fontId="7" fillId="0" borderId="0" xfId="0" applyFont="1"/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/>
    <xf numFmtId="43" fontId="11" fillId="0" borderId="0" xfId="11" applyFont="1"/>
    <xf numFmtId="0" fontId="0" fillId="0" borderId="0" xfId="0" applyFont="1"/>
    <xf numFmtId="0" fontId="10" fillId="0" borderId="0" xfId="0" applyFont="1"/>
    <xf numFmtId="43" fontId="10" fillId="0" borderId="0" xfId="0" applyNumberFormat="1" applyFont="1"/>
    <xf numFmtId="43" fontId="0" fillId="0" borderId="0" xfId="0" applyNumberFormat="1" applyFont="1"/>
    <xf numFmtId="43" fontId="0" fillId="0" borderId="0" xfId="11" applyFont="1"/>
    <xf numFmtId="43" fontId="7" fillId="0" borderId="0" xfId="0" applyNumberFormat="1" applyFont="1"/>
    <xf numFmtId="0" fontId="0" fillId="0" borderId="0" xfId="0" applyFont="1" applyAlignment="1">
      <alignment horizontal="center"/>
    </xf>
    <xf numFmtId="0" fontId="7" fillId="0" borderId="0" xfId="0" applyFont="1" applyAlignment="1"/>
    <xf numFmtId="10" fontId="0" fillId="0" borderId="0" xfId="4" applyNumberFormat="1" applyFont="1"/>
    <xf numFmtId="10" fontId="7" fillId="0" borderId="0" xfId="4" applyNumberFormat="1" applyFont="1"/>
    <xf numFmtId="10" fontId="10" fillId="0" borderId="0" xfId="4" applyNumberFormat="1" applyFont="1" applyAlignment="1">
      <alignment horizontal="center"/>
    </xf>
    <xf numFmtId="10" fontId="11" fillId="0" borderId="0" xfId="4" applyNumberFormat="1" applyFont="1"/>
    <xf numFmtId="10" fontId="10" fillId="0" borderId="0" xfId="4" applyNumberFormat="1" applyFont="1"/>
    <xf numFmtId="0" fontId="9" fillId="0" borderId="0" xfId="0" applyFont="1" applyAlignment="1">
      <alignment horizontal="center"/>
    </xf>
    <xf numFmtId="0" fontId="8" fillId="0" borderId="0" xfId="0" applyFont="1" applyFill="1" applyBorder="1" applyAlignment="1">
      <alignment vertical="center"/>
    </xf>
    <xf numFmtId="0" fontId="9" fillId="0" borderId="0" xfId="0" applyFont="1"/>
    <xf numFmtId="0" fontId="8" fillId="0" borderId="0" xfId="0" applyFont="1"/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Font="1" applyAlignment="1">
      <alignment horizontal="left"/>
    </xf>
  </cellXfs>
  <cellStyles count="12">
    <cellStyle name="Moeda 2" xfId="1"/>
    <cellStyle name="Normal" xfId="0" builtinId="0"/>
    <cellStyle name="Normal 2" xfId="2"/>
    <cellStyle name="Normal 2 2" xfId="3"/>
    <cellStyle name="Porcentagem" xfId="4" builtinId="5"/>
    <cellStyle name="Porcentagem 2" xfId="5"/>
    <cellStyle name="Separador de milhares 2" xfId="6"/>
    <cellStyle name="Separador de milhares 2 2" xfId="7"/>
    <cellStyle name="Separador de milhares 3" xfId="8"/>
    <cellStyle name="Vírgula" xfId="11" builtinId="3"/>
    <cellStyle name="Vírgula 2" xfId="9"/>
    <cellStyle name="Vírgula 3" xfId="10"/>
  </cellStyles>
  <dxfs count="2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sng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000" u="sng">
                <a:solidFill>
                  <a:sysClr val="windowText" lastClr="000000"/>
                </a:solidFill>
              </a:rPr>
              <a:t>gRÁFICO DE RECURSOS DISPONÍVEIS POR NATUREZA DE CONTAS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sng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spPr>
                <a:noFill/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"/>
              <c:spPr>
                <a:noFill/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"/>
              <c:spPr>
                <a:noFill/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ln>
                <a:solidFill>
                  <a:schemeClr val="accent1"/>
                </a:solidFill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'Recursos Disponíveis'!$C$44:$C$46</c:f>
              <c:strCache>
                <c:ptCount val="3"/>
                <c:pt idx="0">
                  <c:v>CLM</c:v>
                </c:pt>
                <c:pt idx="1">
                  <c:v>FC</c:v>
                </c:pt>
                <c:pt idx="2">
                  <c:v>FR</c:v>
                </c:pt>
              </c:strCache>
            </c:strRef>
          </c:cat>
          <c:val>
            <c:numRef>
              <c:f>'Recursos Disponíveis'!$D$44:$D$46</c:f>
              <c:numCache>
                <c:formatCode>_(* #,##0.00_);_(* \(#,##0.00\);_(* "-"??_);_(@_)</c:formatCode>
                <c:ptCount val="3"/>
                <c:pt idx="0">
                  <c:v>6582737.9399999985</c:v>
                </c:pt>
                <c:pt idx="1">
                  <c:v>1812041.01</c:v>
                </c:pt>
                <c:pt idx="2">
                  <c:v>139200.51999999999</c:v>
                </c:pt>
              </c:numCache>
            </c:numRef>
          </c:val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000" b="1">
                <a:solidFill>
                  <a:sysClr val="windowText" lastClr="000000"/>
                </a:solidFill>
              </a:rPr>
              <a:t>GRÁFICO</a:t>
            </a:r>
            <a:r>
              <a:rPr lang="pt-BR" sz="1000" b="1" baseline="0">
                <a:solidFill>
                  <a:sysClr val="windowText" lastClr="000000"/>
                </a:solidFill>
              </a:rPr>
              <a:t> EVOLUÇÃO DOS RECURSOS DISPONÍVEIS</a:t>
            </a:r>
            <a:endParaRPr lang="pt-BR" sz="1000" b="1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'Recursos Disponíveis'!$D$37:$O$37</c:f>
              <c:numCache>
                <c:formatCode>_(* #,##0.00_);_(* \(#,##0.00\);_(* "-"??_);_(@_)</c:formatCode>
                <c:ptCount val="12"/>
                <c:pt idx="0">
                  <c:v>9299714.1199999992</c:v>
                </c:pt>
                <c:pt idx="1">
                  <c:v>9364481.040000001</c:v>
                </c:pt>
                <c:pt idx="2">
                  <c:v>9399488.4100000001</c:v>
                </c:pt>
                <c:pt idx="3">
                  <c:v>9436951.4400000013</c:v>
                </c:pt>
                <c:pt idx="4">
                  <c:v>9044548.8000000007</c:v>
                </c:pt>
                <c:pt idx="5">
                  <c:v>8904675.1600000001</c:v>
                </c:pt>
                <c:pt idx="6">
                  <c:v>8746967.4100000001</c:v>
                </c:pt>
                <c:pt idx="7">
                  <c:v>9742448.1600000001</c:v>
                </c:pt>
                <c:pt idx="8">
                  <c:v>9791195.8100000005</c:v>
                </c:pt>
                <c:pt idx="9">
                  <c:v>9788771.8200000003</c:v>
                </c:pt>
                <c:pt idx="10">
                  <c:v>9566792.1099999994</c:v>
                </c:pt>
                <c:pt idx="11">
                  <c:v>8533979.4699999988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93744408"/>
        <c:axId val="293744800"/>
        <c:axId val="0"/>
      </c:bar3DChart>
      <c:catAx>
        <c:axId val="2937444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93744800"/>
        <c:crosses val="autoZero"/>
        <c:auto val="1"/>
        <c:lblAlgn val="ctr"/>
        <c:lblOffset val="100"/>
        <c:noMultiLvlLbl val="0"/>
      </c:catAx>
      <c:valAx>
        <c:axId val="29374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93744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47</xdr:row>
      <xdr:rowOff>33336</xdr:rowOff>
    </xdr:from>
    <xdr:to>
      <xdr:col>3</xdr:col>
      <xdr:colOff>1104899</xdr:colOff>
      <xdr:row>65</xdr:row>
      <xdr:rowOff>171450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828675</xdr:colOff>
      <xdr:row>43</xdr:row>
      <xdr:rowOff>42861</xdr:rowOff>
    </xdr:from>
    <xdr:to>
      <xdr:col>13</xdr:col>
      <xdr:colOff>1019175</xdr:colOff>
      <xdr:row>65</xdr:row>
      <xdr:rowOff>180974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295275</xdr:colOff>
      <xdr:row>1</xdr:row>
      <xdr:rowOff>0</xdr:rowOff>
    </xdr:from>
    <xdr:to>
      <xdr:col>5</xdr:col>
      <xdr:colOff>723900</xdr:colOff>
      <xdr:row>2</xdr:row>
      <xdr:rowOff>90805</xdr:rowOff>
    </xdr:to>
    <xdr:pic>
      <xdr:nvPicPr>
        <xdr:cNvPr id="7" name="image3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81000" y="190500"/>
          <a:ext cx="7296150" cy="281305"/>
        </a:xfrm>
        <a:prstGeom prst="rect">
          <a:avLst/>
        </a:prstGeom>
        <a:ln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OLES%20FINANCEIROS%20E%20CONT&#193;BEIS%202021/14.%20FINANCEIRO/07%20FINANCEIRO%20JUL%202021%20(AC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ÇÃO ANUAL "/>
      <sheetName val="DIRD TCE"/>
      <sheetName val="BD RECEITAS"/>
      <sheetName val="BD DESPESAS"/>
      <sheetName val="RECURSOS DISPONÍVEIS"/>
      <sheetName val="RECEITAS FINANCEIRAS"/>
      <sheetName val="FLUXO CAIXA"/>
      <sheetName val="DOAR"/>
      <sheetName val="R G 1º QUAD"/>
      <sheetName val="R G 2º QUAD"/>
      <sheetName val="R G 3º QUAD"/>
      <sheetName val="NUMERÁRIOS TRÂNSITO"/>
      <sheetName val="CAIXA SEDE"/>
      <sheetName val="CAIXA LOJA MCP"/>
      <sheetName val="CAIXA MFL"/>
      <sheetName val="CAIXA MCP (PPS)"/>
      <sheetName val="CAIXA MIV (PPS)"/>
      <sheetName val="CC BB LOJA"/>
      <sheetName val="CC BB 10.359-4"/>
      <sheetName val="CC BB CAPTAÇÃO"/>
      <sheetName val="CC BB 609-2 PP-SÓCIOS"/>
      <sheetName val="CC CEF BILHETERIA"/>
      <sheetName val="CC BB CONTINGÊNCIA"/>
      <sheetName val="CC BB RESERVA"/>
      <sheetName val="APLIC BB 10.359-4"/>
      <sheetName val="APLIC BB LOJA"/>
      <sheetName val="APLIC BB CAPTAÇÃO"/>
      <sheetName val="APLIC BB PP-SÓCIOS"/>
      <sheetName val="APLIC CEF BILHETERIA"/>
      <sheetName val="APLIC BB CONTINGÊNCIA"/>
      <sheetName val="APLIC BB RESERV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ables/table1.xml><?xml version="1.0" encoding="utf-8"?>
<table xmlns="http://schemas.openxmlformats.org/spreadsheetml/2006/main" id="1" name="Tabela1" displayName="Tabela1" ref="B7:O41" totalsRowShown="0" headerRowDxfId="1">
  <autoFilter ref="B7:O41"/>
  <tableColumns count="14">
    <tableColumn id="1" name="Colunas1" dataDxfId="0"/>
    <tableColumn id="2" name="Colunas2"/>
    <tableColumn id="3" name="Colunas3"/>
    <tableColumn id="4" name="Colunas4"/>
    <tableColumn id="5" name="Colunas5"/>
    <tableColumn id="6" name="Colunas6"/>
    <tableColumn id="7" name="Colunas7"/>
    <tableColumn id="8" name="Colunas8"/>
    <tableColumn id="9" name="Colunas9"/>
    <tableColumn id="10" name="Colunas10"/>
    <tableColumn id="11" name="Colunas11"/>
    <tableColumn id="12" name="Colunas12"/>
    <tableColumn id="13" name="Colunas13"/>
    <tableColumn id="14" name="Colunas14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P68"/>
  <sheetViews>
    <sheetView showGridLines="0"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4" sqref="B4:F4"/>
    </sheetView>
  </sheetViews>
  <sheetFormatPr defaultRowHeight="15" x14ac:dyDescent="0.25"/>
  <cols>
    <col min="1" max="1" width="1.28515625" style="6" customWidth="1"/>
    <col min="2" max="2" width="55.85546875" style="6" customWidth="1"/>
    <col min="3" max="3" width="13.7109375" style="6" customWidth="1"/>
    <col min="4" max="8" width="16.7109375" style="6" customWidth="1"/>
    <col min="9" max="9" width="17.28515625" style="6" customWidth="1"/>
    <col min="10" max="15" width="16.7109375" style="6" customWidth="1"/>
    <col min="16" max="16" width="2.7109375" style="6" customWidth="1"/>
    <col min="17" max="16384" width="9.140625" style="6"/>
  </cols>
  <sheetData>
    <row r="4" spans="2:15" s="1" customFormat="1" x14ac:dyDescent="0.25">
      <c r="B4" s="23" t="s">
        <v>2</v>
      </c>
      <c r="C4" s="23"/>
      <c r="D4" s="23"/>
      <c r="E4" s="23"/>
      <c r="F4" s="23"/>
      <c r="G4" s="7"/>
      <c r="H4" s="7"/>
      <c r="I4" s="7"/>
      <c r="J4" s="7"/>
      <c r="K4" s="7"/>
      <c r="L4" s="7"/>
      <c r="M4" s="7"/>
      <c r="N4" s="7"/>
      <c r="O4" s="7"/>
    </row>
    <row r="5" spans="2:15" s="1" customFormat="1" x14ac:dyDescent="0.25">
      <c r="B5" s="23" t="s">
        <v>34</v>
      </c>
      <c r="C5" s="23"/>
      <c r="D5" s="23"/>
      <c r="E5" s="23"/>
      <c r="F5" s="23"/>
      <c r="G5" s="7"/>
      <c r="H5" s="7"/>
      <c r="I5" s="7"/>
      <c r="J5" s="7"/>
      <c r="K5" s="7"/>
      <c r="L5" s="7"/>
      <c r="M5" s="7"/>
      <c r="N5" s="7"/>
      <c r="O5" s="7"/>
    </row>
    <row r="6" spans="2:15" s="1" customFormat="1" x14ac:dyDescent="0.25">
      <c r="B6" s="2" t="s">
        <v>3</v>
      </c>
      <c r="C6" s="7"/>
      <c r="D6" s="23" t="s">
        <v>4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2:15" s="3" customFormat="1" x14ac:dyDescent="0.25">
      <c r="B7" s="3" t="s">
        <v>48</v>
      </c>
      <c r="C7" s="3" t="s">
        <v>49</v>
      </c>
      <c r="D7" s="3" t="s">
        <v>50</v>
      </c>
      <c r="E7" s="3" t="s">
        <v>51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59</v>
      </c>
      <c r="N7" s="3" t="s">
        <v>60</v>
      </c>
      <c r="O7" s="3" t="s">
        <v>61</v>
      </c>
    </row>
    <row r="8" spans="2:15" ht="15.75" x14ac:dyDescent="0.25">
      <c r="B8" s="19" t="s">
        <v>28</v>
      </c>
      <c r="C8" s="12"/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  <c r="N8" s="3" t="s">
        <v>15</v>
      </c>
      <c r="O8" s="3" t="s">
        <v>16</v>
      </c>
    </row>
    <row r="9" spans="2:15" ht="15.75" x14ac:dyDescent="0.25">
      <c r="B9" s="20" t="s">
        <v>17</v>
      </c>
      <c r="C9" s="12"/>
      <c r="D9" s="10">
        <v>3905.12</v>
      </c>
      <c r="E9" s="10">
        <v>3560.07</v>
      </c>
      <c r="F9" s="10">
        <v>1106.01</v>
      </c>
      <c r="G9" s="10">
        <v>1603.09</v>
      </c>
      <c r="H9" s="10">
        <v>4888.16</v>
      </c>
      <c r="I9" s="10">
        <v>4599.26</v>
      </c>
      <c r="J9" s="10">
        <v>3763.58</v>
      </c>
      <c r="K9" s="10">
        <v>3530.38</v>
      </c>
      <c r="L9" s="10">
        <v>1832.74</v>
      </c>
      <c r="M9" s="10">
        <v>6303.75</v>
      </c>
      <c r="N9" s="10">
        <v>4562.62</v>
      </c>
      <c r="O9" s="10">
        <v>0</v>
      </c>
    </row>
    <row r="10" spans="2:15" ht="15.75" x14ac:dyDescent="0.25">
      <c r="B10" s="20" t="s">
        <v>18</v>
      </c>
      <c r="C10" s="12"/>
      <c r="D10" s="10">
        <v>692.41</v>
      </c>
      <c r="E10" s="10">
        <v>506.81</v>
      </c>
      <c r="F10" s="10">
        <v>1465.71</v>
      </c>
      <c r="G10" s="10">
        <v>425.66</v>
      </c>
      <c r="H10" s="10">
        <v>1156.01</v>
      </c>
      <c r="I10" s="10">
        <v>1071.1099999999999</v>
      </c>
      <c r="J10" s="10">
        <v>1208.51</v>
      </c>
      <c r="K10" s="10">
        <v>1083.9100000000001</v>
      </c>
      <c r="L10" s="10">
        <v>653</v>
      </c>
      <c r="M10" s="10">
        <v>1925.5</v>
      </c>
      <c r="N10" s="10">
        <v>686.24</v>
      </c>
      <c r="O10" s="10">
        <v>823.84</v>
      </c>
    </row>
    <row r="11" spans="2:15" ht="15.75" x14ac:dyDescent="0.25">
      <c r="B11" s="20" t="s">
        <v>19</v>
      </c>
      <c r="C11" s="12"/>
      <c r="D11" s="10">
        <v>856</v>
      </c>
      <c r="E11" s="10">
        <v>856</v>
      </c>
      <c r="F11" s="10">
        <v>908</v>
      </c>
      <c r="G11" s="10">
        <v>908</v>
      </c>
      <c r="H11" s="10">
        <v>908</v>
      </c>
      <c r="I11" s="10">
        <v>913</v>
      </c>
      <c r="J11" s="10">
        <v>953</v>
      </c>
      <c r="K11" s="10">
        <v>953</v>
      </c>
      <c r="L11" s="10">
        <v>953</v>
      </c>
      <c r="M11" s="10">
        <v>953</v>
      </c>
      <c r="N11" s="10">
        <v>953</v>
      </c>
      <c r="O11" s="10">
        <v>953</v>
      </c>
    </row>
    <row r="12" spans="2:15" ht="15.75" x14ac:dyDescent="0.25">
      <c r="B12" s="20" t="s">
        <v>20</v>
      </c>
      <c r="C12" s="12"/>
      <c r="D12" s="10">
        <v>5959</v>
      </c>
      <c r="E12" s="10">
        <v>2275.5</v>
      </c>
      <c r="F12" s="10">
        <v>3209</v>
      </c>
      <c r="G12" s="10">
        <v>3454.5</v>
      </c>
      <c r="H12" s="10">
        <v>6016.5</v>
      </c>
      <c r="I12" s="10">
        <v>6664</v>
      </c>
      <c r="J12" s="10">
        <v>5743</v>
      </c>
      <c r="K12" s="10">
        <v>7208</v>
      </c>
      <c r="L12" s="10">
        <v>5437</v>
      </c>
      <c r="M12" s="10">
        <v>3089</v>
      </c>
      <c r="N12" s="10">
        <v>4960.5</v>
      </c>
      <c r="O12" s="10">
        <v>2952</v>
      </c>
    </row>
    <row r="13" spans="2:15" s="1" customFormat="1" ht="15.75" x14ac:dyDescent="0.25">
      <c r="B13" s="20" t="s">
        <v>21</v>
      </c>
      <c r="C13" s="12"/>
      <c r="D13" s="10">
        <v>1024.5</v>
      </c>
      <c r="E13" s="10">
        <v>1219</v>
      </c>
      <c r="F13" s="10">
        <v>2006.5</v>
      </c>
      <c r="G13" s="10">
        <v>2951.5</v>
      </c>
      <c r="H13" s="10">
        <v>3581.5</v>
      </c>
      <c r="I13" s="10">
        <v>716.5</v>
      </c>
      <c r="J13" s="10">
        <v>1151.5</v>
      </c>
      <c r="K13" s="10">
        <v>1511.5</v>
      </c>
      <c r="L13" s="10">
        <v>1699</v>
      </c>
      <c r="M13" s="10">
        <v>1999</v>
      </c>
      <c r="N13" s="10">
        <v>3019</v>
      </c>
      <c r="O13" s="10">
        <v>819</v>
      </c>
    </row>
    <row r="14" spans="2:15" s="3" customFormat="1" ht="15.75" x14ac:dyDescent="0.25">
      <c r="B14" s="21" t="s">
        <v>30</v>
      </c>
      <c r="C14" s="12"/>
      <c r="D14" s="11">
        <f>SUM(D9:D13)</f>
        <v>12437.029999999999</v>
      </c>
      <c r="E14" s="11">
        <f t="shared" ref="E14:O14" si="0">SUM(E9:E13)</f>
        <v>8417.380000000001</v>
      </c>
      <c r="F14" s="11">
        <f t="shared" si="0"/>
        <v>8695.2200000000012</v>
      </c>
      <c r="G14" s="11">
        <f t="shared" si="0"/>
        <v>9342.75</v>
      </c>
      <c r="H14" s="11">
        <f t="shared" si="0"/>
        <v>16550.169999999998</v>
      </c>
      <c r="I14" s="11">
        <f t="shared" si="0"/>
        <v>13963.869999999999</v>
      </c>
      <c r="J14" s="11">
        <f t="shared" si="0"/>
        <v>12819.59</v>
      </c>
      <c r="K14" s="11">
        <f t="shared" si="0"/>
        <v>14286.79</v>
      </c>
      <c r="L14" s="11">
        <f t="shared" si="0"/>
        <v>10574.74</v>
      </c>
      <c r="M14" s="11">
        <f t="shared" si="0"/>
        <v>14270.25</v>
      </c>
      <c r="N14" s="11">
        <f t="shared" si="0"/>
        <v>14181.36</v>
      </c>
      <c r="O14" s="11">
        <f t="shared" si="0"/>
        <v>5547.84</v>
      </c>
    </row>
    <row r="15" spans="2:15" ht="15.75" x14ac:dyDescent="0.25">
      <c r="B15" s="19" t="s">
        <v>27</v>
      </c>
      <c r="C15" s="12"/>
      <c r="D15" s="3" t="str">
        <f>D8</f>
        <v>Jan</v>
      </c>
      <c r="E15" s="3" t="str">
        <f t="shared" ref="E15:O15" si="1">E8</f>
        <v>Fev</v>
      </c>
      <c r="F15" s="3" t="str">
        <f t="shared" si="1"/>
        <v>Mar</v>
      </c>
      <c r="G15" s="3" t="str">
        <f t="shared" si="1"/>
        <v>Abr</v>
      </c>
      <c r="H15" s="3" t="str">
        <f t="shared" si="1"/>
        <v>Mai</v>
      </c>
      <c r="I15" s="3" t="str">
        <f t="shared" si="1"/>
        <v>Jun</v>
      </c>
      <c r="J15" s="3" t="str">
        <f t="shared" si="1"/>
        <v>Jul</v>
      </c>
      <c r="K15" s="3" t="str">
        <f t="shared" si="1"/>
        <v>Ago</v>
      </c>
      <c r="L15" s="3" t="str">
        <f t="shared" si="1"/>
        <v>Set</v>
      </c>
      <c r="M15" s="3" t="str">
        <f t="shared" si="1"/>
        <v>Out</v>
      </c>
      <c r="N15" s="3" t="str">
        <f t="shared" si="1"/>
        <v>Nov</v>
      </c>
      <c r="O15" s="3" t="str">
        <f t="shared" si="1"/>
        <v>Dez</v>
      </c>
    </row>
    <row r="16" spans="2:15" ht="15.75" x14ac:dyDescent="0.25">
      <c r="B16" s="20" t="s">
        <v>22</v>
      </c>
      <c r="C16" s="12" t="s">
        <v>63</v>
      </c>
      <c r="D16" s="10">
        <v>1116055.52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</row>
    <row r="17" spans="2:15" ht="15.75" x14ac:dyDescent="0.25">
      <c r="B17" s="20" t="s">
        <v>23</v>
      </c>
      <c r="C17" s="12" t="s">
        <v>64</v>
      </c>
      <c r="D17" s="10">
        <v>39665.82</v>
      </c>
      <c r="E17" s="10">
        <v>55341.39</v>
      </c>
      <c r="F17" s="10">
        <v>13209.06</v>
      </c>
      <c r="G17" s="10">
        <v>28776.73</v>
      </c>
      <c r="H17" s="10">
        <v>17186.02</v>
      </c>
      <c r="I17" s="10">
        <v>81838.149999999994</v>
      </c>
      <c r="J17" s="10">
        <v>5287.77</v>
      </c>
      <c r="K17" s="10">
        <v>38243.730000000003</v>
      </c>
      <c r="L17" s="10">
        <v>1510.03</v>
      </c>
      <c r="M17" s="10">
        <v>14717.98</v>
      </c>
      <c r="N17" s="10">
        <v>27104.66</v>
      </c>
      <c r="O17" s="10">
        <v>23615.84</v>
      </c>
    </row>
    <row r="18" spans="2:15" ht="15.75" x14ac:dyDescent="0.25">
      <c r="B18" s="20" t="s">
        <v>39</v>
      </c>
      <c r="C18" s="12" t="s">
        <v>66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</row>
    <row r="19" spans="2:15" ht="15.75" x14ac:dyDescent="0.25">
      <c r="B19" s="20" t="s">
        <v>40</v>
      </c>
      <c r="C19" s="12" t="s">
        <v>65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</row>
    <row r="20" spans="2:15" ht="15.75" x14ac:dyDescent="0.25">
      <c r="B20" s="20" t="s">
        <v>24</v>
      </c>
      <c r="C20" s="12" t="s">
        <v>67</v>
      </c>
      <c r="D20" s="10">
        <v>5528</v>
      </c>
      <c r="E20" s="10">
        <v>1835.19</v>
      </c>
      <c r="F20" s="10">
        <v>6356.27</v>
      </c>
      <c r="G20" s="10">
        <v>4002.98</v>
      </c>
      <c r="H20" s="10">
        <v>10323.17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2230.8200000000002</v>
      </c>
    </row>
    <row r="21" spans="2:15" s="1" customFormat="1" ht="15.75" x14ac:dyDescent="0.25">
      <c r="B21" s="20" t="s">
        <v>25</v>
      </c>
      <c r="C21" s="12" t="s">
        <v>68</v>
      </c>
      <c r="D21" s="10">
        <v>64194.15</v>
      </c>
      <c r="E21" s="10">
        <v>5335.2</v>
      </c>
      <c r="F21" s="10">
        <v>23538.29</v>
      </c>
      <c r="G21" s="10">
        <v>45532.85</v>
      </c>
      <c r="H21" s="10">
        <v>48159.519999999997</v>
      </c>
      <c r="I21" s="10">
        <v>172171.77</v>
      </c>
      <c r="J21" s="10">
        <v>212691.89</v>
      </c>
      <c r="K21" s="10">
        <v>246329.29</v>
      </c>
      <c r="L21" s="10">
        <v>10275.049999999999</v>
      </c>
      <c r="M21" s="10">
        <v>8010.87</v>
      </c>
      <c r="N21" s="10">
        <v>25307.98</v>
      </c>
      <c r="O21" s="10">
        <v>0</v>
      </c>
    </row>
    <row r="22" spans="2:15" s="3" customFormat="1" ht="15.75" x14ac:dyDescent="0.25">
      <c r="B22" s="21" t="s">
        <v>29</v>
      </c>
      <c r="C22" s="12"/>
      <c r="D22" s="11">
        <f>SUM(D16:D21)</f>
        <v>1225443.49</v>
      </c>
      <c r="E22" s="11">
        <f t="shared" ref="E22:O22" si="2">SUM(E16:E21)</f>
        <v>62511.78</v>
      </c>
      <c r="F22" s="11">
        <f t="shared" si="2"/>
        <v>43103.62</v>
      </c>
      <c r="G22" s="11">
        <f t="shared" si="2"/>
        <v>78312.56</v>
      </c>
      <c r="H22" s="11">
        <f t="shared" si="2"/>
        <v>75668.709999999992</v>
      </c>
      <c r="I22" s="11">
        <f t="shared" si="2"/>
        <v>254009.91999999998</v>
      </c>
      <c r="J22" s="11">
        <f t="shared" si="2"/>
        <v>217979.66</v>
      </c>
      <c r="K22" s="11">
        <f t="shared" si="2"/>
        <v>284573.02</v>
      </c>
      <c r="L22" s="11">
        <f t="shared" si="2"/>
        <v>11785.08</v>
      </c>
      <c r="M22" s="11">
        <f t="shared" si="2"/>
        <v>22728.85</v>
      </c>
      <c r="N22" s="11">
        <f t="shared" si="2"/>
        <v>52412.639999999999</v>
      </c>
      <c r="O22" s="11">
        <f t="shared" si="2"/>
        <v>25846.66</v>
      </c>
    </row>
    <row r="23" spans="2:15" ht="15.75" x14ac:dyDescent="0.25">
      <c r="B23" s="19" t="s">
        <v>31</v>
      </c>
      <c r="C23" s="12"/>
      <c r="D23" s="3" t="str">
        <f>D15</f>
        <v>Jan</v>
      </c>
      <c r="E23" s="3" t="str">
        <f t="shared" ref="E23:O23" si="3">E15</f>
        <v>Fev</v>
      </c>
      <c r="F23" s="3" t="str">
        <f t="shared" si="3"/>
        <v>Mar</v>
      </c>
      <c r="G23" s="3" t="str">
        <f t="shared" si="3"/>
        <v>Abr</v>
      </c>
      <c r="H23" s="3" t="str">
        <f t="shared" si="3"/>
        <v>Mai</v>
      </c>
      <c r="I23" s="3" t="str">
        <f t="shared" si="3"/>
        <v>Jun</v>
      </c>
      <c r="J23" s="3" t="str">
        <f t="shared" si="3"/>
        <v>Jul</v>
      </c>
      <c r="K23" s="3" t="str">
        <f t="shared" si="3"/>
        <v>Ago</v>
      </c>
      <c r="L23" s="3" t="str">
        <f t="shared" si="3"/>
        <v>Set</v>
      </c>
      <c r="M23" s="3" t="str">
        <f t="shared" si="3"/>
        <v>Out</v>
      </c>
      <c r="N23" s="3" t="str">
        <f t="shared" si="3"/>
        <v>Nov</v>
      </c>
      <c r="O23" s="3" t="str">
        <f t="shared" si="3"/>
        <v>Dez</v>
      </c>
    </row>
    <row r="24" spans="2:15" ht="15.75" x14ac:dyDescent="0.25">
      <c r="B24" s="22" t="str">
        <f>B16</f>
        <v>Banco do Brasil S.A. - Agência 351-4 Conta 40.807-7</v>
      </c>
      <c r="C24" s="12" t="str">
        <f>C16</f>
        <v>Diária</v>
      </c>
      <c r="D24" s="10">
        <v>3651817.85</v>
      </c>
      <c r="E24" s="10">
        <v>4728828.82</v>
      </c>
      <c r="F24" s="10">
        <v>4652634.1900000004</v>
      </c>
      <c r="G24" s="10">
        <v>4580496.49</v>
      </c>
      <c r="H24" s="10">
        <v>4123009.11</v>
      </c>
      <c r="I24" s="10">
        <v>3734521.44</v>
      </c>
      <c r="J24" s="10">
        <v>3456276</v>
      </c>
      <c r="K24" s="10">
        <v>4294834.34</v>
      </c>
      <c r="L24" s="10">
        <v>4217785.0199999996</v>
      </c>
      <c r="M24" s="10">
        <v>4426820.88</v>
      </c>
      <c r="N24" s="10">
        <v>6210951.2199999997</v>
      </c>
      <c r="O24" s="10">
        <v>5445268.0599999996</v>
      </c>
    </row>
    <row r="25" spans="2:15" ht="15.75" x14ac:dyDescent="0.25">
      <c r="B25" s="22" t="str">
        <f t="shared" ref="B25:C29" si="4">B17</f>
        <v xml:space="preserve">Banco do Brasil S.A. - Agência 351-4 Conta 40.808-5 </v>
      </c>
      <c r="C25" s="12" t="str">
        <f t="shared" si="4"/>
        <v>Captação</v>
      </c>
      <c r="D25" s="10">
        <v>465515.51</v>
      </c>
      <c r="E25" s="10">
        <v>469997.72</v>
      </c>
      <c r="F25" s="10">
        <v>544507.12</v>
      </c>
      <c r="G25" s="10">
        <v>550092.55000000005</v>
      </c>
      <c r="H25" s="10">
        <v>585161.39</v>
      </c>
      <c r="I25" s="10">
        <v>591458.14</v>
      </c>
      <c r="J25" s="10">
        <v>699498</v>
      </c>
      <c r="K25" s="10">
        <v>707485.69</v>
      </c>
      <c r="L25" s="10">
        <v>768992.31</v>
      </c>
      <c r="M25" s="10">
        <v>811800.13</v>
      </c>
      <c r="N25" s="10">
        <v>812829.79</v>
      </c>
      <c r="O25" s="10">
        <v>864706.05</v>
      </c>
    </row>
    <row r="26" spans="2:15" ht="15.75" x14ac:dyDescent="0.25">
      <c r="B26" s="22" t="str">
        <f>B18</f>
        <v>Banco do Brasil S.A. - Agência 351-4 Conta 40.809-3 (N1)</v>
      </c>
      <c r="C26" s="12" t="str">
        <f t="shared" ref="C26:C29" si="5">C18</f>
        <v>Contigência</v>
      </c>
      <c r="D26" s="10">
        <v>1560066.64</v>
      </c>
      <c r="E26" s="10">
        <v>1606712.39</v>
      </c>
      <c r="F26" s="10">
        <v>1638270.09</v>
      </c>
      <c r="G26" s="10">
        <v>1670745.21</v>
      </c>
      <c r="H26" s="10">
        <v>1690717.7</v>
      </c>
      <c r="I26" s="10">
        <v>1716297.08</v>
      </c>
      <c r="J26" s="10">
        <v>1730802.41</v>
      </c>
      <c r="K26" s="10">
        <v>1779247.86</v>
      </c>
      <c r="L26" s="10">
        <v>1816867.07</v>
      </c>
      <c r="M26" s="10">
        <v>1832285.9</v>
      </c>
      <c r="N26" s="10">
        <v>1774214.82</v>
      </c>
      <c r="O26" s="10">
        <v>1812041.01</v>
      </c>
    </row>
    <row r="27" spans="2:15" ht="15.75" x14ac:dyDescent="0.25">
      <c r="B27" s="22" t="str">
        <f t="shared" si="4"/>
        <v>Banco do Brasil S.A. - Agência 351-4 Conta 40.810-7 (N1)</v>
      </c>
      <c r="C27" s="12" t="str">
        <f t="shared" si="5"/>
        <v>Reserva</v>
      </c>
      <c r="D27" s="10">
        <v>1937664.76</v>
      </c>
      <c r="E27" s="10">
        <v>1957477.89</v>
      </c>
      <c r="F27" s="10">
        <v>1977306.39</v>
      </c>
      <c r="G27" s="10">
        <v>1998020.36</v>
      </c>
      <c r="H27" s="10">
        <v>2003207.76</v>
      </c>
      <c r="I27" s="10">
        <v>2025035.15</v>
      </c>
      <c r="J27" s="10">
        <v>2051493.79</v>
      </c>
      <c r="K27" s="10">
        <v>2074529.81</v>
      </c>
      <c r="L27" s="10">
        <v>2099301.59</v>
      </c>
      <c r="M27" s="10">
        <v>2123431.21</v>
      </c>
      <c r="N27" s="10">
        <v>137539.76</v>
      </c>
      <c r="O27" s="10">
        <v>139200.51999999999</v>
      </c>
    </row>
    <row r="28" spans="2:15" ht="15.75" x14ac:dyDescent="0.25">
      <c r="B28" s="22" t="str">
        <f t="shared" si="4"/>
        <v>Banco do Brasil S.A. - Agência 351-4 Conta 40.811-5</v>
      </c>
      <c r="C28" s="12" t="str">
        <f t="shared" si="5"/>
        <v>Loja</v>
      </c>
      <c r="D28" s="10">
        <v>174093.71</v>
      </c>
      <c r="E28" s="10">
        <v>175561.74</v>
      </c>
      <c r="F28" s="10">
        <v>177109.78</v>
      </c>
      <c r="G28" s="10">
        <v>188856.55</v>
      </c>
      <c r="H28" s="10">
        <v>188909.18</v>
      </c>
      <c r="I28" s="10">
        <v>204664.63</v>
      </c>
      <c r="J28" s="10">
        <v>209375.42</v>
      </c>
      <c r="K28" s="10">
        <v>210345.23</v>
      </c>
      <c r="L28" s="10">
        <v>218160.06</v>
      </c>
      <c r="M28" s="10">
        <v>212818.59</v>
      </c>
      <c r="N28" s="10">
        <v>217047.35</v>
      </c>
      <c r="O28" s="10">
        <v>214497.98</v>
      </c>
    </row>
    <row r="29" spans="2:15" s="1" customFormat="1" ht="15.75" x14ac:dyDescent="0.25">
      <c r="B29" s="22" t="str">
        <f t="shared" si="4"/>
        <v>CEF - Agência 2105 Conta 1292.000577540271-1</v>
      </c>
      <c r="C29" s="12" t="str">
        <f t="shared" si="5"/>
        <v>Bilheteria</v>
      </c>
      <c r="D29" s="10">
        <v>272675.13</v>
      </c>
      <c r="E29" s="10">
        <v>354973.32</v>
      </c>
      <c r="F29" s="10">
        <v>357862</v>
      </c>
      <c r="G29" s="10">
        <v>361084.97</v>
      </c>
      <c r="H29" s="10">
        <v>361324.78</v>
      </c>
      <c r="I29" s="10">
        <v>364724.93</v>
      </c>
      <c r="J29" s="10">
        <v>368722.54</v>
      </c>
      <c r="K29" s="10">
        <v>372410.42</v>
      </c>
      <c r="L29" s="10">
        <v>636933.93999999994</v>
      </c>
      <c r="M29" s="10">
        <v>329327.01</v>
      </c>
      <c r="N29" s="10">
        <v>330380.17</v>
      </c>
      <c r="O29" s="10">
        <v>4740.3500000000004</v>
      </c>
    </row>
    <row r="30" spans="2:15" s="3" customFormat="1" ht="15.75" x14ac:dyDescent="0.25">
      <c r="B30" s="21" t="s">
        <v>32</v>
      </c>
      <c r="C30" s="12"/>
      <c r="D30" s="11">
        <f>SUM(D24:D29)</f>
        <v>8061833.5999999996</v>
      </c>
      <c r="E30" s="11">
        <f t="shared" ref="E30:O30" si="6">SUM(E24:E29)</f>
        <v>9293551.8800000008</v>
      </c>
      <c r="F30" s="11">
        <f t="shared" si="6"/>
        <v>9347689.5700000003</v>
      </c>
      <c r="G30" s="11">
        <f t="shared" si="6"/>
        <v>9349296.1300000008</v>
      </c>
      <c r="H30" s="11">
        <f t="shared" si="6"/>
        <v>8952329.9199999999</v>
      </c>
      <c r="I30" s="11">
        <f t="shared" si="6"/>
        <v>8636701.370000001</v>
      </c>
      <c r="J30" s="11">
        <f t="shared" si="6"/>
        <v>8516168.1600000001</v>
      </c>
      <c r="K30" s="11">
        <f t="shared" si="6"/>
        <v>9438853.3499999996</v>
      </c>
      <c r="L30" s="11">
        <f t="shared" si="6"/>
        <v>9758039.9900000002</v>
      </c>
      <c r="M30" s="11">
        <f t="shared" si="6"/>
        <v>9736483.7200000007</v>
      </c>
      <c r="N30" s="11">
        <f t="shared" si="6"/>
        <v>9482963.1099999994</v>
      </c>
      <c r="O30" s="11">
        <f t="shared" si="6"/>
        <v>8480453.9699999988</v>
      </c>
    </row>
    <row r="31" spans="2:15" ht="15.75" x14ac:dyDescent="0.25">
      <c r="B31" s="19" t="s">
        <v>1</v>
      </c>
      <c r="C31" s="12"/>
      <c r="D31" s="3" t="str">
        <f>D23</f>
        <v>Jan</v>
      </c>
      <c r="E31" s="3" t="str">
        <f t="shared" ref="E31:O31" si="7">E23</f>
        <v>Fev</v>
      </c>
      <c r="F31" s="3" t="str">
        <f t="shared" si="7"/>
        <v>Mar</v>
      </c>
      <c r="G31" s="3" t="str">
        <f t="shared" si="7"/>
        <v>Abr</v>
      </c>
      <c r="H31" s="3" t="str">
        <f t="shared" si="7"/>
        <v>Mai</v>
      </c>
      <c r="I31" s="3" t="str">
        <f t="shared" si="7"/>
        <v>Jun</v>
      </c>
      <c r="J31" s="3" t="str">
        <f t="shared" si="7"/>
        <v>Jul</v>
      </c>
      <c r="K31" s="3" t="str">
        <f t="shared" si="7"/>
        <v>Ago</v>
      </c>
      <c r="L31" s="3" t="str">
        <f t="shared" si="7"/>
        <v>Set</v>
      </c>
      <c r="M31" s="3" t="str">
        <f t="shared" si="7"/>
        <v>Out</v>
      </c>
      <c r="N31" s="3" t="str">
        <f t="shared" si="7"/>
        <v>Nov</v>
      </c>
      <c r="O31" s="3" t="str">
        <f t="shared" si="7"/>
        <v>Dez</v>
      </c>
    </row>
    <row r="32" spans="2:15" s="1" customFormat="1" ht="15.75" x14ac:dyDescent="0.25">
      <c r="B32" s="20" t="s">
        <v>26</v>
      </c>
      <c r="C32" s="12"/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4735</v>
      </c>
      <c r="L32" s="10">
        <v>10796</v>
      </c>
      <c r="M32" s="10">
        <v>15289</v>
      </c>
      <c r="N32" s="10">
        <v>17235</v>
      </c>
      <c r="O32" s="10">
        <v>22131</v>
      </c>
    </row>
    <row r="33" spans="2:16" s="3" customFormat="1" ht="15.75" x14ac:dyDescent="0.25">
      <c r="B33" s="21" t="s">
        <v>33</v>
      </c>
      <c r="C33" s="12"/>
      <c r="D33" s="11">
        <f>D32</f>
        <v>0</v>
      </c>
      <c r="E33" s="11">
        <f t="shared" ref="E33:O33" si="8">E32</f>
        <v>0</v>
      </c>
      <c r="F33" s="11">
        <f t="shared" si="8"/>
        <v>0</v>
      </c>
      <c r="G33" s="11">
        <f t="shared" si="8"/>
        <v>0</v>
      </c>
      <c r="H33" s="11">
        <f t="shared" si="8"/>
        <v>0</v>
      </c>
      <c r="I33" s="11">
        <f t="shared" si="8"/>
        <v>0</v>
      </c>
      <c r="J33" s="11">
        <f t="shared" si="8"/>
        <v>0</v>
      </c>
      <c r="K33" s="11">
        <f t="shared" si="8"/>
        <v>4735</v>
      </c>
      <c r="L33" s="11">
        <f t="shared" si="8"/>
        <v>10796</v>
      </c>
      <c r="M33" s="11">
        <f t="shared" si="8"/>
        <v>15289</v>
      </c>
      <c r="N33" s="11">
        <f t="shared" si="8"/>
        <v>17235</v>
      </c>
      <c r="O33" s="11">
        <f t="shared" si="8"/>
        <v>22131</v>
      </c>
    </row>
    <row r="34" spans="2:16" ht="15.75" x14ac:dyDescent="0.25">
      <c r="B34" s="19" t="s">
        <v>35</v>
      </c>
      <c r="C34" s="12"/>
      <c r="D34" s="3" t="str">
        <f>D31</f>
        <v>Jan</v>
      </c>
      <c r="E34" s="3" t="str">
        <f t="shared" ref="E34:O34" si="9">E31</f>
        <v>Fev</v>
      </c>
      <c r="F34" s="3" t="str">
        <f t="shared" si="9"/>
        <v>Mar</v>
      </c>
      <c r="G34" s="3" t="str">
        <f t="shared" si="9"/>
        <v>Abr</v>
      </c>
      <c r="H34" s="3" t="str">
        <f t="shared" si="9"/>
        <v>Mai</v>
      </c>
      <c r="I34" s="3" t="str">
        <f t="shared" si="9"/>
        <v>Jun</v>
      </c>
      <c r="J34" s="3" t="str">
        <f t="shared" si="9"/>
        <v>Jul</v>
      </c>
      <c r="K34" s="3" t="str">
        <f t="shared" si="9"/>
        <v>Ago</v>
      </c>
      <c r="L34" s="3" t="str">
        <f t="shared" si="9"/>
        <v>Set</v>
      </c>
      <c r="M34" s="3" t="str">
        <f t="shared" si="9"/>
        <v>Out</v>
      </c>
      <c r="N34" s="3" t="str">
        <f t="shared" si="9"/>
        <v>Nov</v>
      </c>
      <c r="O34" s="3" t="str">
        <f t="shared" si="9"/>
        <v>Dez</v>
      </c>
      <c r="P34" s="9"/>
    </row>
    <row r="35" spans="2:16" ht="15.75" x14ac:dyDescent="0.25">
      <c r="B35" s="22" t="s">
        <v>37</v>
      </c>
      <c r="C35" s="12" t="s">
        <v>45</v>
      </c>
      <c r="D35" s="9">
        <f t="shared" ref="D35:J35" si="10">D14+D22+D30-SUM(D18:D19)-SUM(D26:D27)+D33</f>
        <v>5801982.7199999988</v>
      </c>
      <c r="E35" s="9">
        <f t="shared" si="10"/>
        <v>5800290.7600000016</v>
      </c>
      <c r="F35" s="9">
        <f t="shared" si="10"/>
        <v>5783911.9299999997</v>
      </c>
      <c r="G35" s="9">
        <f t="shared" si="10"/>
        <v>5768185.870000001</v>
      </c>
      <c r="H35" s="9">
        <f t="shared" si="10"/>
        <v>5350623.3400000008</v>
      </c>
      <c r="I35" s="9">
        <f t="shared" si="10"/>
        <v>5163342.93</v>
      </c>
      <c r="J35" s="9">
        <f t="shared" si="10"/>
        <v>4964671.21</v>
      </c>
      <c r="K35" s="9">
        <f>K14+K22+K30-SUM(K18:K19)-SUM(K26:K27)+K33</f>
        <v>5888670.4900000002</v>
      </c>
      <c r="L35" s="9">
        <f t="shared" ref="L35:O35" si="11">L14+L22+L30-SUM(L18:L19)-SUM(L26:L27)+L33</f>
        <v>5875027.1500000004</v>
      </c>
      <c r="M35" s="9">
        <f t="shared" si="11"/>
        <v>5833054.7100000009</v>
      </c>
      <c r="N35" s="9">
        <f t="shared" si="11"/>
        <v>7655037.5299999993</v>
      </c>
      <c r="O35" s="9">
        <f t="shared" si="11"/>
        <v>6582737.9399999985</v>
      </c>
      <c r="P35" s="9"/>
    </row>
    <row r="36" spans="2:16" s="1" customFormat="1" ht="15.75" x14ac:dyDescent="0.25">
      <c r="B36" s="22" t="s">
        <v>38</v>
      </c>
      <c r="C36" s="12" t="s">
        <v>69</v>
      </c>
      <c r="D36" s="9">
        <f>SUM(D18:D19)+SUM(D26:D27)</f>
        <v>3497731.4</v>
      </c>
      <c r="E36" s="9">
        <f t="shared" ref="E36:O36" si="12">SUM(E18:E19)+SUM(E26:E27)</f>
        <v>3564190.28</v>
      </c>
      <c r="F36" s="9">
        <f t="shared" si="12"/>
        <v>3615576.48</v>
      </c>
      <c r="G36" s="9">
        <f t="shared" si="12"/>
        <v>3668765.5700000003</v>
      </c>
      <c r="H36" s="9">
        <f t="shared" si="12"/>
        <v>3693925.46</v>
      </c>
      <c r="I36" s="9">
        <f t="shared" si="12"/>
        <v>3741332.23</v>
      </c>
      <c r="J36" s="9">
        <f t="shared" si="12"/>
        <v>3782296.2</v>
      </c>
      <c r="K36" s="9">
        <f t="shared" si="12"/>
        <v>3853777.67</v>
      </c>
      <c r="L36" s="9">
        <f t="shared" si="12"/>
        <v>3916168.66</v>
      </c>
      <c r="M36" s="9">
        <f t="shared" si="12"/>
        <v>3955717.11</v>
      </c>
      <c r="N36" s="9">
        <f t="shared" si="12"/>
        <v>1911754.58</v>
      </c>
      <c r="O36" s="9">
        <f t="shared" si="12"/>
        <v>1951241.53</v>
      </c>
      <c r="P36" s="11"/>
    </row>
    <row r="37" spans="2:16" s="3" customFormat="1" ht="15.75" x14ac:dyDescent="0.25">
      <c r="B37" s="21" t="s">
        <v>36</v>
      </c>
      <c r="C37" s="6"/>
      <c r="D37" s="11">
        <f>SUM(D35:D36)</f>
        <v>9299714.1199999992</v>
      </c>
      <c r="E37" s="11">
        <f t="shared" ref="E37:O37" si="13">SUM(E35:E36)</f>
        <v>9364481.040000001</v>
      </c>
      <c r="F37" s="11">
        <f t="shared" si="13"/>
        <v>9399488.4100000001</v>
      </c>
      <c r="G37" s="11">
        <f t="shared" si="13"/>
        <v>9436951.4400000013</v>
      </c>
      <c r="H37" s="11">
        <f t="shared" si="13"/>
        <v>9044548.8000000007</v>
      </c>
      <c r="I37" s="11">
        <f t="shared" si="13"/>
        <v>8904675.1600000001</v>
      </c>
      <c r="J37" s="11">
        <f t="shared" si="13"/>
        <v>8746967.4100000001</v>
      </c>
      <c r="K37" s="11">
        <f>SUM(K35:K36)</f>
        <v>9742448.1600000001</v>
      </c>
      <c r="L37" s="11">
        <f t="shared" si="13"/>
        <v>9791195.8100000005</v>
      </c>
      <c r="M37" s="11">
        <f t="shared" si="13"/>
        <v>9788771.8200000003</v>
      </c>
      <c r="N37" s="11">
        <f t="shared" si="13"/>
        <v>9566792.1099999994</v>
      </c>
      <c r="O37" s="11">
        <f t="shared" si="13"/>
        <v>8533979.4699999988</v>
      </c>
    </row>
    <row r="38" spans="2:16" ht="15.75" x14ac:dyDescent="0.25">
      <c r="B38" s="19" t="s">
        <v>41</v>
      </c>
      <c r="C38" s="12"/>
      <c r="D38" s="3" t="str">
        <f>D34</f>
        <v>Jan</v>
      </c>
      <c r="E38" s="3" t="str">
        <f t="shared" ref="E38:O38" si="14">E34</f>
        <v>Fev</v>
      </c>
      <c r="F38" s="3" t="str">
        <f t="shared" si="14"/>
        <v>Mar</v>
      </c>
      <c r="G38" s="3" t="str">
        <f t="shared" si="14"/>
        <v>Abr</v>
      </c>
      <c r="H38" s="3" t="str">
        <f t="shared" si="14"/>
        <v>Mai</v>
      </c>
      <c r="I38" s="3" t="str">
        <f t="shared" si="14"/>
        <v>Jun</v>
      </c>
      <c r="J38" s="3" t="str">
        <f t="shared" si="14"/>
        <v>Jul</v>
      </c>
      <c r="K38" s="3" t="str">
        <f t="shared" si="14"/>
        <v>Ago</v>
      </c>
      <c r="L38" s="3" t="str">
        <f t="shared" si="14"/>
        <v>Set</v>
      </c>
      <c r="M38" s="3" t="str">
        <f t="shared" si="14"/>
        <v>Out</v>
      </c>
      <c r="N38" s="3" t="str">
        <f t="shared" si="14"/>
        <v>Nov</v>
      </c>
      <c r="O38" s="3" t="str">
        <f t="shared" si="14"/>
        <v>Dez</v>
      </c>
      <c r="P38" s="9"/>
    </row>
    <row r="39" spans="2:16" ht="15.75" x14ac:dyDescent="0.25">
      <c r="B39" s="22" t="s">
        <v>37</v>
      </c>
      <c r="D39" s="14">
        <f>D35/D37</f>
        <v>0.6238882878692189</v>
      </c>
      <c r="E39" s="14">
        <f t="shared" ref="E39:O39" si="15">E35/E37</f>
        <v>0.61939265349828732</v>
      </c>
      <c r="F39" s="14">
        <f t="shared" si="15"/>
        <v>0.61534326951736729</v>
      </c>
      <c r="G39" s="14">
        <f t="shared" si="15"/>
        <v>0.61123403110358698</v>
      </c>
      <c r="H39" s="14">
        <f t="shared" si="15"/>
        <v>0.59158543541718744</v>
      </c>
      <c r="I39" s="14">
        <f t="shared" si="15"/>
        <v>0.57984629840219792</v>
      </c>
      <c r="J39" s="14">
        <f t="shared" si="15"/>
        <v>0.56758771095044014</v>
      </c>
      <c r="K39" s="14">
        <f t="shared" si="15"/>
        <v>0.60443436734694411</v>
      </c>
      <c r="L39" s="14">
        <f t="shared" si="15"/>
        <v>0.60003162678042699</v>
      </c>
      <c r="M39" s="14">
        <f t="shared" si="15"/>
        <v>0.59589239766342827</v>
      </c>
      <c r="N39" s="14">
        <f t="shared" si="15"/>
        <v>0.80016764679127117</v>
      </c>
      <c r="O39" s="14">
        <f t="shared" si="15"/>
        <v>0.77135619591547944</v>
      </c>
      <c r="P39" s="9"/>
    </row>
    <row r="40" spans="2:16" s="1" customFormat="1" ht="15.75" x14ac:dyDescent="0.25">
      <c r="B40" s="22" t="s">
        <v>38</v>
      </c>
      <c r="C40" s="6"/>
      <c r="D40" s="14">
        <f>D36/D37</f>
        <v>0.3761117121307811</v>
      </c>
      <c r="E40" s="14">
        <f t="shared" ref="E40:O40" si="16">E36/E37</f>
        <v>0.38060734650171274</v>
      </c>
      <c r="F40" s="14">
        <f t="shared" si="16"/>
        <v>0.38465673048263271</v>
      </c>
      <c r="G40" s="14">
        <f t="shared" si="16"/>
        <v>0.38876596889641302</v>
      </c>
      <c r="H40" s="14">
        <f t="shared" si="16"/>
        <v>0.40841456458281256</v>
      </c>
      <c r="I40" s="14">
        <f t="shared" si="16"/>
        <v>0.42015370159780202</v>
      </c>
      <c r="J40" s="14">
        <f t="shared" si="16"/>
        <v>0.43241228904955986</v>
      </c>
      <c r="K40" s="14">
        <f t="shared" si="16"/>
        <v>0.39556563265305583</v>
      </c>
      <c r="L40" s="14">
        <f t="shared" si="16"/>
        <v>0.39996837321957307</v>
      </c>
      <c r="M40" s="14">
        <f t="shared" si="16"/>
        <v>0.40410760233657178</v>
      </c>
      <c r="N40" s="14">
        <f t="shared" si="16"/>
        <v>0.19983235320872883</v>
      </c>
      <c r="O40" s="14">
        <f t="shared" si="16"/>
        <v>0.22864380408452054</v>
      </c>
      <c r="P40" s="11"/>
    </row>
    <row r="41" spans="2:16" ht="15.75" x14ac:dyDescent="0.25">
      <c r="B41" s="21" t="s">
        <v>36</v>
      </c>
      <c r="C41" s="1"/>
      <c r="D41" s="15">
        <f>SUM(D39:D40)</f>
        <v>1</v>
      </c>
      <c r="E41" s="15">
        <f t="shared" ref="E41" si="17">SUM(E39:E40)</f>
        <v>1</v>
      </c>
      <c r="F41" s="15">
        <f t="shared" ref="F41" si="18">SUM(F39:F40)</f>
        <v>1</v>
      </c>
      <c r="G41" s="15">
        <f t="shared" ref="G41" si="19">SUM(G39:G40)</f>
        <v>1</v>
      </c>
      <c r="H41" s="15">
        <f t="shared" ref="H41" si="20">SUM(H39:H40)</f>
        <v>1</v>
      </c>
      <c r="I41" s="15">
        <f t="shared" ref="I41" si="21">SUM(I39:I40)</f>
        <v>1</v>
      </c>
      <c r="J41" s="15">
        <f t="shared" ref="J41" si="22">SUM(J39:J40)</f>
        <v>1</v>
      </c>
      <c r="K41" s="15">
        <f t="shared" ref="K41" si="23">SUM(K39:K40)</f>
        <v>1</v>
      </c>
      <c r="L41" s="15">
        <f t="shared" ref="L41" si="24">SUM(L39:L40)</f>
        <v>1</v>
      </c>
      <c r="M41" s="15">
        <f t="shared" ref="M41" si="25">SUM(M39:M40)</f>
        <v>1</v>
      </c>
      <c r="N41" s="15">
        <f t="shared" ref="N41" si="26">SUM(N39:N40)</f>
        <v>1</v>
      </c>
      <c r="O41" s="15">
        <f t="shared" ref="O41" si="27">SUM(O39:O40)</f>
        <v>1</v>
      </c>
    </row>
    <row r="43" spans="2:16" x14ac:dyDescent="0.25">
      <c r="B43" s="13"/>
      <c r="C43" s="13"/>
      <c r="D43" s="13"/>
    </row>
    <row r="44" spans="2:16" x14ac:dyDescent="0.25">
      <c r="B44" s="4" t="s">
        <v>42</v>
      </c>
      <c r="C44" s="16" t="s">
        <v>45</v>
      </c>
      <c r="D44" s="5">
        <f>$O$35</f>
        <v>6582737.9399999985</v>
      </c>
      <c r="E44" s="17">
        <f>D44/$D$47</f>
        <v>0.77135619591547944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spans="2:16" x14ac:dyDescent="0.25">
      <c r="B45" s="4" t="s">
        <v>43</v>
      </c>
      <c r="C45" s="16" t="s">
        <v>46</v>
      </c>
      <c r="D45" s="5">
        <f>$O$18+$O$26</f>
        <v>1812041.01</v>
      </c>
      <c r="E45" s="17">
        <f>D45/$D$47</f>
        <v>0.21233247822659693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</row>
    <row r="46" spans="2:16" x14ac:dyDescent="0.25">
      <c r="B46" s="4" t="s">
        <v>44</v>
      </c>
      <c r="C46" s="16" t="s">
        <v>47</v>
      </c>
      <c r="D46" s="5">
        <f>$O$19+$O$27</f>
        <v>139200.51999999999</v>
      </c>
      <c r="E46" s="17">
        <f>D46/$D$47</f>
        <v>1.6311325857923584E-2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7" spans="2:16" s="1" customFormat="1" x14ac:dyDescent="0.25">
      <c r="B47" s="7" t="s">
        <v>0</v>
      </c>
      <c r="C47" s="18"/>
      <c r="D47" s="8">
        <f>SUM(D44:D46)</f>
        <v>8533979.4699999988</v>
      </c>
      <c r="E47" s="18">
        <f>SUM(E44:E46)</f>
        <v>1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67" spans="2:15" x14ac:dyDescent="0.25">
      <c r="B67" s="6" t="s">
        <v>62</v>
      </c>
      <c r="G67" s="24" t="s">
        <v>4</v>
      </c>
      <c r="H67" s="24"/>
      <c r="I67" s="24"/>
      <c r="J67" s="24"/>
      <c r="K67" s="24"/>
      <c r="L67" s="24"/>
      <c r="M67" s="24"/>
      <c r="N67" s="24"/>
    </row>
    <row r="68" spans="2:15" x14ac:dyDescent="0.25">
      <c r="B68" s="25" t="s">
        <v>70</v>
      </c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</row>
  </sheetData>
  <mergeCells count="5">
    <mergeCell ref="D6:O6"/>
    <mergeCell ref="G67:N67"/>
    <mergeCell ref="B4:F4"/>
    <mergeCell ref="B5:F5"/>
    <mergeCell ref="B68:O68"/>
  </mergeCells>
  <pageMargins left="0.15748031496062992" right="0.15748031496062992" top="0.23622047244094491" bottom="0.23622047244094491" header="0.19685039370078741" footer="0.19685039370078741"/>
  <pageSetup paperSize="9" scale="52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Recursos Disponíveis</vt:lpstr>
      <vt:lpstr>'Recursos Disponíveis'!Area_de_impressao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Reginaldo Adami Janoni</cp:lastModifiedBy>
  <cp:lastPrinted>2026-02-25T16:57:42Z</cp:lastPrinted>
  <dcterms:created xsi:type="dcterms:W3CDTF">2008-09-09T11:06:05Z</dcterms:created>
  <dcterms:modified xsi:type="dcterms:W3CDTF">2026-02-25T16:58:58Z</dcterms:modified>
</cp:coreProperties>
</file>